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-my.sharepoint.com/personal/marcela_pouzarova_msmt_gov_cz/Documents/Hodnocení formulář/"/>
    </mc:Choice>
  </mc:AlternateContent>
  <xr:revisionPtr revIDLastSave="14" documentId="13_ncr:1_{6DBA91AE-39C1-4E6E-B222-88C242694398}" xr6:coauthVersionLast="47" xr6:coauthVersionMax="47" xr10:uidLastSave="{4B5620C7-BFF7-4756-B90F-435A5C959ABB}"/>
  <bookViews>
    <workbookView xWindow="-120" yWindow="-120" windowWidth="29040" windowHeight="15720" firstSheet="1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l="1"/>
  <c r="D10" i="1" s="1"/>
  <c r="G10" i="1" l="1"/>
  <c r="H51" i="1"/>
  <c r="G8" i="1" s="1"/>
  <c r="E51" i="1"/>
  <c r="D11" i="1" s="1"/>
  <c r="D12" i="1" s="1"/>
  <c r="D13" i="1" s="1"/>
  <c r="D51" i="1"/>
  <c r="G11" i="1" l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<sst xmlns="http://schemas.openxmlformats.org/spreadsheetml/2006/main" count="193" uniqueCount="124">
  <si>
    <t>Návod na práci s hodnotící tabulkou</t>
  </si>
  <si>
    <t>1.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</si>
  <si>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</si>
  <si>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</si>
  <si>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</si>
  <si>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</si>
  <si>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</si>
  <si>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</si>
  <si>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</si>
  <si>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</si>
  <si>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</si>
  <si>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</si>
  <si>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</si>
  <si>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</si>
  <si>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</si>
  <si>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</si>
  <si>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</si>
  <si>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</si>
  <si>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</si>
  <si>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</si>
  <si>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</si>
  <si>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Přehled nárokových a nenárokových složek se již vyplní automaticky. Zde si je možné zkontrolovat, zda poměr těchto složek.</t>
  </si>
  <si>
    <t>KRITÉRIA HODNOCENÍ ŘEDITELE MŠ</t>
  </si>
  <si>
    <t>Jméno a příjmení ředitele:</t>
  </si>
  <si>
    <t>PLATOVÝ VÝMĚR</t>
  </si>
  <si>
    <t>DOPLŇUJÍCÍ ÚDAJE</t>
  </si>
  <si>
    <t>platová třída</t>
  </si>
  <si>
    <t>Hodnocené období:</t>
  </si>
  <si>
    <t>2024/2025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</si>
  <si>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</si>
  <si>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</si>
  <si>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</si>
  <si>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</si>
  <si>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</si>
  <si>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</si>
  <si>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 xml:space="preserve">Mimořádné odměny </t>
  </si>
  <si>
    <t>0 - nevyhovující</t>
  </si>
  <si>
    <t>zvláštní příplatky</t>
  </si>
  <si>
    <r>
      <rPr>
        <b/>
        <sz val="11"/>
        <color rgb="FF000000"/>
        <rFont val="Calibri"/>
      </rPr>
      <t xml:space="preserve">Cílové odměny k </t>
    </r>
    <r>
      <rPr>
        <b/>
        <sz val="11"/>
        <color rgb="FFFF0000"/>
        <rFont val="Calibri"/>
      </rPr>
      <t>30.6.2025</t>
    </r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</si>
  <si>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</si>
  <si>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</si>
  <si>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</si>
  <si>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</si>
  <si>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</si>
  <si>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</si>
  <si>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</si>
  <si>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</si>
  <si>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</si>
  <si>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</si>
  <si>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</si>
  <si>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</si>
  <si>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</si>
  <si>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</si>
  <si>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</si>
  <si>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</si>
  <si>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</si>
  <si>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</si>
  <si>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</si>
  <si>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</si>
  <si>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</si>
  <si>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</si>
  <si>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</si>
  <si>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</si>
  <si>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</si>
  <si>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veřejně dostupné, tak aby se s nimi rodiče dětí mohli seznámit.</t>
  </si>
  <si>
    <t>Cíle rozvoje školy jsou v souladu se Strategií 2030+</t>
  </si>
  <si>
    <t>2. Spolupráce a komunikace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</si>
  <si>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</si>
  <si>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zapojení rodičů do života školy. Případné konflikty a stížnosti řeší škola profesionálně a konstruktivním způsobem.</t>
  </si>
  <si>
    <t>Zaměstnanci školy komunikují a jednají s dětmi, kolegy i rodiči respektujícím a přátelským způsobem.</t>
  </si>
  <si>
    <t>Škola se v souladu s ŠVP zapojuje do života v obci a spolupracuje se školami i dalšími organizacemi v regionu.</t>
  </si>
  <si>
    <t>Navázat spolupráci se MŠ Horní Dolní a MAPem. Alespoň 3 společné akce za rok</t>
  </si>
  <si>
    <t>3. Klima školy</t>
  </si>
  <si>
    <t>Škola dbá na vytváření bezpečného prostředí pro každé dítě, respektuje jeho individuální potřeby, podporuje týmovou spolupráci, nikoli soutěživost a rivalitu.</t>
  </si>
  <si>
    <t>Škola věnuje pozornost osobnostnímu rozvoji a psychosociálním potřebám dítěte.</t>
  </si>
  <si>
    <t>Jeden pedagog bude proškolen v práci s portfolii dětí</t>
  </si>
  <si>
    <t>Škola vytváří prostředí, které je čisté, udržované a podnětné.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</si>
  <si>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</si>
  <si>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</si>
  <si>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</si>
  <si>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</si>
  <si>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</si>
  <si>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</si>
  <si>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 a inovují jídelníček.</t>
  </si>
  <si>
    <t>Ředitel podporuje spolupráci, poskytování vzájemné podpory a zpětné vazby pedagogů uvnitř školy, příp. i s pedagogy jiných škol.</t>
  </si>
  <si>
    <t>5. Kvalitní vzdělávání</t>
  </si>
  <si>
    <t>Ředitel pravidelně vyhodnocuje obsah i metody vzdělávání, zda jsou v souladu s cíli ŠVP, podporují individuální přístup a motivují dětí k rozvoji a  vzdělávání.</t>
  </si>
  <si>
    <t xml:space="preserve">Ředitel pravidelně vyhodnocuje výsledky dětí vzhledem ke vzdělávacím cílům ŠVP a přijímá potřebná opatření.. </t>
  </si>
  <si>
    <t xml:space="preserve">Pedagogové nabízejí dětem aktivity podporující objevování, experimentování, kladení otázek, tvořivost a samostatnost. </t>
  </si>
  <si>
    <t>Škola vyváženě a účelně zařazuje různé metody a formy vzdělávání – individuální práci dětí, činnosti v malých skupinkách i společné aktivity celé třídy</t>
  </si>
  <si>
    <t>6. Podpora dětí se specifickými potřebami</t>
  </si>
  <si>
    <t>Ředitel podporuje např. formou DVPP rozvoj kompetencí pedagogů v oblasti vzdělávání dětí se speciálními vzdělávacími potřebami.</t>
  </si>
  <si>
    <t>Škola spolupracuje s odbornými pracovišti (PPP, SPC, atd.), je připravena přijmout děti, které vyžadují speciální péči.</t>
  </si>
  <si>
    <t>Škola se věnuje práci s nadanými dětmi a nabízí jim činnosti pro jejich individuální rozvoj.</t>
  </si>
  <si>
    <t>Škola aktivně spolupracuje s rodinami dětí se speciálními vzdělávacími potřebami s cílem co nejvyšší míry připravenosti každého dítěte na základní vzdělávání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</si>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</sst>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rgb="FF000000"/>
      <name val="Calibri"/>
    </font>
    <font>
      <b/>
      <sz val="11"/>
      <color rgb="FFFF0000"/>
      <name val="Calibri"/>
    </font>
    <font>
      <b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31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  <border>
      <left style="thin">
        <color rgb="FF428D96"/>
      </left>
      <right style="medium">
        <color rgb="FF428D96"/>
      </right>
      <top/>
      <bottom/>
      <diagonal/>
    </border>
    <border>
      <left style="thin">
        <color rgb="FF428D96"/>
      </left>
      <right style="thin">
        <color rgb="FF428D96"/>
      </right>
      <top/>
      <bottom style="medium">
        <color rgb="FF428D96"/>
      </bottom>
      <diagonal/>
    </border>
    <border>
      <left style="thin">
        <color rgb="FF428D96"/>
      </left>
      <right style="medium">
        <color rgb="FF428D96"/>
      </right>
      <top/>
      <bottom style="medium">
        <color rgb="FF428D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9" borderId="27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7" fillId="2" borderId="21" xfId="0" applyFont="1" applyFill="1" applyBorder="1"/>
    <xf numFmtId="0" fontId="20" fillId="7" borderId="23" xfId="0" applyFont="1" applyFill="1" applyBorder="1"/>
    <xf numFmtId="0" fontId="5" fillId="0" borderId="28" xfId="0" applyFont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4" fillId="6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5"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/>
        <right style="thin">
          <color rgb="FF428D96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428D96"/>
        </right>
        <top/>
        <bottom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" dataDxfId="0" tableBorderDxfId="14" headerRowCellStyle="Správně">
  <autoFilter ref="A3:L11" xr:uid="{00000000-0009-0000-0100-000002000000}"/>
  <tableColumns count="12">
    <tableColumn id="1" xr3:uid="{00000000-0010-0000-0000-000001000000}" name="Platový stupeň" dataDxfId="13" dataCellStyle="Správně"/>
    <tableColumn id="2" xr3:uid="{00000000-0010-0000-0000-000002000000}" name="Platová třída" dataDxfId="12"/>
    <tableColumn id="3" xr3:uid="{00000000-0010-0000-0000-000003000000}" name="Sloupec1" dataDxfId="11"/>
    <tableColumn id="4" xr3:uid="{00000000-0010-0000-0000-000004000000}" name="Sloupec2" dataDxfId="10"/>
    <tableColumn id="5" xr3:uid="{00000000-0010-0000-0000-000005000000}" name="Sloupec3" dataDxfId="9"/>
    <tableColumn id="6" xr3:uid="{00000000-0010-0000-0000-000006000000}" name="Sloupec4" dataDxfId="8"/>
    <tableColumn id="7" xr3:uid="{00000000-0010-0000-0000-000007000000}" name="Sloupec5" dataDxfId="7"/>
    <tableColumn id="8" xr3:uid="{00000000-0010-0000-0000-000008000000}" name="Sloupec6" dataDxfId="6"/>
    <tableColumn id="9" xr3:uid="{00000000-0010-0000-0000-000009000000}" name="Sloupec7" dataDxfId="5"/>
    <tableColumn id="10" xr3:uid="{00000000-0010-0000-0000-00000A000000}" name="Sloupec8" dataDxfId="4"/>
    <tableColumn id="11" xr3:uid="{00000000-0010-0000-0000-00000B000000}" name="Sloupec9" dataDxfId="3"/>
    <tableColumn id="12" xr3:uid="{00000000-0010-0000-0000-00000C000000}" name="Sloupec10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D5" sqref="D5"/>
    </sheetView>
  </sheetViews>
  <sheetFormatPr defaultColWidth="8.7109375" defaultRowHeight="15" x14ac:dyDescent="0.25"/>
  <cols>
    <col min="1" max="1" width="3.140625" style="101" customWidth="1"/>
    <col min="2" max="2" width="88.42578125" style="102" customWidth="1"/>
    <col min="3" max="16384" width="8.7109375" style="101"/>
  </cols>
  <sheetData>
    <row r="1" spans="1:2" ht="41.45" customHeight="1" x14ac:dyDescent="0.25">
      <c r="A1" s="99" t="s">
        <v>0</v>
      </c>
      <c r="B1" s="100"/>
    </row>
    <row r="3" spans="1:2" ht="45" x14ac:dyDescent="0.25">
      <c r="A3" s="101" t="s">
        <v>1</v>
      </c>
      <c r="B3" s="102" t="s">
        <v>2</v>
      </c>
    </row>
    <row r="4" spans="1:2" ht="60" x14ac:dyDescent="0.25">
      <c r="A4" s="101" t="s">
        <v>3</v>
      </c>
      <c r="B4" s="102" t="s">
        <v>4</v>
      </c>
    </row>
    <row r="5" spans="1:2" ht="45" x14ac:dyDescent="0.25">
      <c r="A5" s="101" t="s">
        <v>5</v>
      </c>
      <c r="B5" s="102" t="s">
        <v>6</v>
      </c>
    </row>
    <row r="6" spans="1:2" ht="45" x14ac:dyDescent="0.25">
      <c r="B6" s="102" t="s">
        <v>7</v>
      </c>
    </row>
    <row r="7" spans="1:2" ht="60" x14ac:dyDescent="0.25">
      <c r="A7" s="101" t="s">
        <v>8</v>
      </c>
      <c r="B7" s="102" t="s">
        <v>9</v>
      </c>
    </row>
    <row r="8" spans="1:2" ht="30" x14ac:dyDescent="0.25">
      <c r="A8" s="101" t="s">
        <v>10</v>
      </c>
      <c r="B8" s="102" t="s">
        <v>11</v>
      </c>
    </row>
    <row r="9" spans="1:2" x14ac:dyDescent="0.25">
      <c r="A9" s="101" t="s">
        <v>12</v>
      </c>
      <c r="B9" s="102" t="s">
        <v>13</v>
      </c>
    </row>
    <row r="10" spans="1:2" ht="45" x14ac:dyDescent="0.25">
      <c r="A10" s="101" t="s">
        <v>14</v>
      </c>
      <c r="B10" s="102" t="s">
        <v>15</v>
      </c>
    </row>
    <row r="11" spans="1:2" ht="45" x14ac:dyDescent="0.25">
      <c r="A11" s="101" t="s">
        <v>16</v>
      </c>
      <c r="B11" s="102" t="s">
        <v>17</v>
      </c>
    </row>
    <row r="12" spans="1:2" ht="30" x14ac:dyDescent="0.25">
      <c r="A12" s="101" t="s">
        <v>18</v>
      </c>
      <c r="B12" s="102" t="s">
        <v>19</v>
      </c>
    </row>
    <row r="13" spans="1:2" ht="30" x14ac:dyDescent="0.25">
      <c r="A13" s="101" t="s">
        <v>20</v>
      </c>
      <c r="B13" s="102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topLeftCell="A44" zoomScale="106" zoomScaleNormal="106" workbookViewId="0">
      <selection activeCell="F32" sqref="F32"/>
    </sheetView>
  </sheetViews>
  <sheetFormatPr defaultRowHeight="15" x14ac:dyDescent="0.25"/>
  <cols>
    <col min="1" max="1" width="3.85546875" style="1" customWidth="1"/>
    <col min="2" max="2" width="44.42578125" style="2" customWidth="1"/>
    <col min="3" max="3" width="26.85546875" customWidth="1"/>
    <col min="4" max="4" width="13.42578125" bestFit="1" customWidth="1"/>
    <col min="5" max="5" width="9.85546875" bestFit="1" customWidth="1"/>
    <col min="6" max="6" width="27.140625" customWidth="1"/>
    <col min="7" max="7" width="14.7109375" customWidth="1"/>
    <col min="8" max="8" width="11.85546875" bestFit="1" customWidth="1"/>
    <col min="9" max="9" width="12.28515625" customWidth="1"/>
  </cols>
  <sheetData>
    <row r="1" spans="1:9" ht="48.75" customHeight="1" x14ac:dyDescent="0.25">
      <c r="A1" s="109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9" ht="15.75" thickBot="1" x14ac:dyDescent="0.3"/>
    <row r="3" spans="1:9" x14ac:dyDescent="0.25">
      <c r="B3" s="87" t="s">
        <v>23</v>
      </c>
      <c r="C3" s="83" t="s">
        <v>24</v>
      </c>
      <c r="D3" s="84"/>
      <c r="F3" s="63" t="s">
        <v>25</v>
      </c>
      <c r="G3" s="64"/>
    </row>
    <row r="4" spans="1:9" ht="15" customHeight="1" thickBot="1" x14ac:dyDescent="0.3">
      <c r="B4" s="86"/>
      <c r="C4" s="85" t="s">
        <v>26</v>
      </c>
      <c r="D4" s="82">
        <v>11</v>
      </c>
      <c r="E4" s="6"/>
      <c r="F4" s="54" t="s">
        <v>27</v>
      </c>
      <c r="G4" s="65" t="s">
        <v>28</v>
      </c>
    </row>
    <row r="5" spans="1:9" ht="15" customHeight="1" x14ac:dyDescent="0.25">
      <c r="C5" s="54" t="s">
        <v>29</v>
      </c>
      <c r="D5" s="72">
        <v>4</v>
      </c>
      <c r="F5" s="66" t="s">
        <v>30</v>
      </c>
      <c r="G5" s="67">
        <v>45818</v>
      </c>
    </row>
    <row r="6" spans="1:9" x14ac:dyDescent="0.25">
      <c r="C6" s="57" t="s">
        <v>31</v>
      </c>
      <c r="D6" s="75">
        <f>INDEX('platová tabulka'!$B$5:$L$11,MATCH(D5,'platová tabulka'!$A$5:$A$11,0),MATCH($D$4,'platová tabulka'!$B$4:$L$4,0))</f>
        <v>36750</v>
      </c>
      <c r="F6" s="54" t="s">
        <v>32</v>
      </c>
      <c r="G6" s="68"/>
    </row>
    <row r="7" spans="1:9" x14ac:dyDescent="0.25">
      <c r="B7" s="88" t="s">
        <v>33</v>
      </c>
      <c r="C7" s="54" t="s">
        <v>34</v>
      </c>
      <c r="D7" s="73">
        <f>VLOOKUP(7,'platová tabulka'!$A$4:$L$11,D4-2,0)</f>
        <v>41510</v>
      </c>
      <c r="F7" s="103" t="s">
        <v>35</v>
      </c>
      <c r="G7" s="69">
        <v>40000</v>
      </c>
      <c r="H7" s="4"/>
    </row>
    <row r="8" spans="1:9" x14ac:dyDescent="0.25">
      <c r="A8">
        <v>0</v>
      </c>
      <c r="B8" s="2" t="s">
        <v>36</v>
      </c>
      <c r="C8" s="57" t="s">
        <v>37</v>
      </c>
      <c r="D8" s="69">
        <v>0</v>
      </c>
      <c r="F8" s="104" t="s">
        <v>38</v>
      </c>
      <c r="G8" s="71">
        <f>H51</f>
        <v>33000</v>
      </c>
      <c r="H8" s="4"/>
    </row>
    <row r="9" spans="1:9" ht="15.75" thickBot="1" x14ac:dyDescent="0.3">
      <c r="A9">
        <v>1</v>
      </c>
      <c r="B9" s="2" t="s">
        <v>39</v>
      </c>
      <c r="C9" s="54" t="s">
        <v>40</v>
      </c>
      <c r="D9" s="74">
        <v>0.3</v>
      </c>
      <c r="H9" s="4"/>
    </row>
    <row r="10" spans="1:9" ht="15.75" thickBot="1" x14ac:dyDescent="0.3">
      <c r="A10">
        <v>2</v>
      </c>
      <c r="B10" s="2" t="s">
        <v>41</v>
      </c>
      <c r="C10" s="60" t="s">
        <v>42</v>
      </c>
      <c r="D10" s="76">
        <f>D7*D9</f>
        <v>12453</v>
      </c>
      <c r="F10" s="51" t="s">
        <v>43</v>
      </c>
      <c r="G10" s="52">
        <f>(D6+D10)*12</f>
        <v>590436</v>
      </c>
      <c r="H10" s="53">
        <f>G10/G12</f>
        <v>0.76076721478767073</v>
      </c>
    </row>
    <row r="11" spans="1:9" x14ac:dyDescent="0.25">
      <c r="A11">
        <v>3</v>
      </c>
      <c r="B11" s="2" t="s">
        <v>44</v>
      </c>
      <c r="C11" s="77" t="s">
        <v>45</v>
      </c>
      <c r="D11" s="78">
        <f>E51/A13</f>
        <v>0.45238095238095238</v>
      </c>
      <c r="F11" s="57" t="s">
        <v>46</v>
      </c>
      <c r="G11" s="58">
        <f>(D12*12)+G7+G8</f>
        <v>185670</v>
      </c>
      <c r="H11" s="59">
        <f>G11/G12</f>
        <v>0.23923278521232924</v>
      </c>
    </row>
    <row r="12" spans="1:9" x14ac:dyDescent="0.25">
      <c r="C12" s="79" t="s">
        <v>47</v>
      </c>
      <c r="D12" s="80">
        <f>D11*D7*0.5</f>
        <v>9389.1666666666661</v>
      </c>
      <c r="E12" s="5"/>
      <c r="F12" s="54" t="s">
        <v>48</v>
      </c>
      <c r="G12" s="55">
        <f>G10+G11</f>
        <v>776106</v>
      </c>
      <c r="H12" s="56"/>
    </row>
    <row r="13" spans="1:9" ht="15.75" thickBot="1" x14ac:dyDescent="0.3">
      <c r="A13" s="7">
        <v>84</v>
      </c>
      <c r="B13" s="2" t="s">
        <v>49</v>
      </c>
      <c r="C13" s="70" t="s">
        <v>50</v>
      </c>
      <c r="D13" s="81">
        <f>D6+D10+D12+D8</f>
        <v>58592.166666666664</v>
      </c>
      <c r="F13" s="60" t="s">
        <v>51</v>
      </c>
      <c r="G13" s="61">
        <f>G12/12</f>
        <v>64675.5</v>
      </c>
      <c r="H13" s="62"/>
    </row>
    <row r="14" spans="1:9" x14ac:dyDescent="0.25">
      <c r="A14" s="7"/>
    </row>
    <row r="16" spans="1:9" ht="14.45" customHeight="1" x14ac:dyDescent="0.25">
      <c r="A16" s="49" t="s">
        <v>52</v>
      </c>
      <c r="B16" s="33"/>
      <c r="C16" s="34" t="s">
        <v>53</v>
      </c>
      <c r="D16" s="34" t="s">
        <v>54</v>
      </c>
      <c r="E16" s="34" t="s">
        <v>55</v>
      </c>
      <c r="F16" s="35" t="s">
        <v>56</v>
      </c>
      <c r="G16" s="35" t="s">
        <v>57</v>
      </c>
      <c r="H16" s="35" t="s">
        <v>58</v>
      </c>
      <c r="I16" s="44" t="s">
        <v>59</v>
      </c>
    </row>
    <row r="17" spans="1:9" ht="45" x14ac:dyDescent="0.25">
      <c r="A17" s="40" t="s">
        <v>1</v>
      </c>
      <c r="B17" s="28" t="s">
        <v>60</v>
      </c>
      <c r="C17" s="29"/>
      <c r="D17" s="13">
        <v>2</v>
      </c>
      <c r="E17" s="13">
        <v>1</v>
      </c>
      <c r="F17" s="30"/>
      <c r="G17" s="31"/>
      <c r="H17" s="32"/>
      <c r="I17" s="41"/>
    </row>
    <row r="18" spans="1:9" ht="29.1" customHeight="1" x14ac:dyDescent="0.25">
      <c r="A18" s="40" t="s">
        <v>3</v>
      </c>
      <c r="B18" s="23" t="s">
        <v>61</v>
      </c>
      <c r="C18" s="17"/>
      <c r="D18" s="10">
        <v>0</v>
      </c>
      <c r="E18" s="10">
        <v>0</v>
      </c>
      <c r="F18" s="16" t="s">
        <v>62</v>
      </c>
      <c r="G18" s="15">
        <v>45838</v>
      </c>
      <c r="H18" s="19">
        <v>15000</v>
      </c>
      <c r="I18" s="42"/>
    </row>
    <row r="19" spans="1:9" ht="30" x14ac:dyDescent="0.25">
      <c r="A19" s="40" t="s">
        <v>63</v>
      </c>
      <c r="B19" s="23" t="s">
        <v>64</v>
      </c>
      <c r="C19" s="17"/>
      <c r="D19" s="10">
        <v>2</v>
      </c>
      <c r="E19" s="10">
        <v>1</v>
      </c>
      <c r="F19" s="16"/>
      <c r="G19" s="18"/>
      <c r="H19" s="19"/>
      <c r="I19" s="42"/>
    </row>
    <row r="20" spans="1:9" ht="30" x14ac:dyDescent="0.25">
      <c r="A20" s="40" t="s">
        <v>8</v>
      </c>
      <c r="B20" s="24" t="s">
        <v>65</v>
      </c>
      <c r="C20" s="17"/>
      <c r="D20" s="10">
        <v>2</v>
      </c>
      <c r="E20" s="10">
        <v>1</v>
      </c>
      <c r="F20" s="16"/>
      <c r="G20" s="18"/>
      <c r="H20" s="19"/>
      <c r="I20" s="42"/>
    </row>
    <row r="21" spans="1:9" ht="14.45" customHeight="1" x14ac:dyDescent="0.25">
      <c r="A21" s="43" t="s">
        <v>66</v>
      </c>
      <c r="B21" s="33"/>
      <c r="C21" s="34" t="s">
        <v>53</v>
      </c>
      <c r="D21" s="34" t="s">
        <v>54</v>
      </c>
      <c r="E21" s="34" t="s">
        <v>55</v>
      </c>
      <c r="F21" s="35" t="s">
        <v>56</v>
      </c>
      <c r="G21" s="35" t="s">
        <v>57</v>
      </c>
      <c r="H21" s="35" t="s">
        <v>58</v>
      </c>
      <c r="I21" s="44" t="s">
        <v>59</v>
      </c>
    </row>
    <row r="22" spans="1:9" ht="45" x14ac:dyDescent="0.25">
      <c r="A22" s="45" t="s">
        <v>1</v>
      </c>
      <c r="B22" s="23" t="s">
        <v>67</v>
      </c>
      <c r="C22" s="17"/>
      <c r="D22" s="10">
        <v>1</v>
      </c>
      <c r="E22" s="10">
        <v>1</v>
      </c>
      <c r="F22" s="16"/>
      <c r="G22" s="18"/>
      <c r="H22" s="19"/>
      <c r="I22" s="42"/>
    </row>
    <row r="23" spans="1:9" ht="65.099999999999994" customHeight="1" x14ac:dyDescent="0.25">
      <c r="A23" s="45" t="s">
        <v>3</v>
      </c>
      <c r="B23" s="23" t="s">
        <v>68</v>
      </c>
      <c r="C23" s="17"/>
      <c r="D23" s="10">
        <v>1</v>
      </c>
      <c r="E23" s="10">
        <v>1</v>
      </c>
      <c r="F23" s="16"/>
      <c r="G23" s="18"/>
      <c r="H23" s="19"/>
      <c r="I23" s="42"/>
    </row>
    <row r="24" spans="1:9" ht="45" x14ac:dyDescent="0.25">
      <c r="A24" s="45" t="s">
        <v>63</v>
      </c>
      <c r="B24" s="23" t="s">
        <v>69</v>
      </c>
      <c r="C24" s="17"/>
      <c r="D24" s="10">
        <v>3</v>
      </c>
      <c r="E24" s="10">
        <v>3</v>
      </c>
      <c r="F24" s="16"/>
      <c r="G24" s="18"/>
      <c r="H24" s="19"/>
      <c r="I24" s="42"/>
    </row>
    <row r="25" spans="1:9" ht="48.75" customHeight="1" x14ac:dyDescent="0.25">
      <c r="A25" s="45" t="s">
        <v>8</v>
      </c>
      <c r="B25" s="24" t="s">
        <v>70</v>
      </c>
      <c r="C25" s="17"/>
      <c r="D25" s="10">
        <v>0</v>
      </c>
      <c r="E25" s="10">
        <v>0</v>
      </c>
      <c r="F25" s="16" t="s">
        <v>71</v>
      </c>
      <c r="G25" s="15">
        <v>45838</v>
      </c>
      <c r="H25" s="14">
        <v>5000</v>
      </c>
      <c r="I25" s="42"/>
    </row>
    <row r="26" spans="1:9" ht="14.45" customHeight="1" x14ac:dyDescent="0.25">
      <c r="A26" s="43" t="s">
        <v>72</v>
      </c>
      <c r="B26" s="33"/>
      <c r="C26" s="34" t="s">
        <v>53</v>
      </c>
      <c r="D26" s="34" t="s">
        <v>54</v>
      </c>
      <c r="E26" s="34" t="s">
        <v>55</v>
      </c>
      <c r="F26" s="35" t="s">
        <v>56</v>
      </c>
      <c r="G26" s="35" t="s">
        <v>57</v>
      </c>
      <c r="H26" s="35" t="s">
        <v>58</v>
      </c>
      <c r="I26" s="44" t="s">
        <v>59</v>
      </c>
    </row>
    <row r="27" spans="1:9" ht="60" x14ac:dyDescent="0.25">
      <c r="A27" s="45" t="s">
        <v>1</v>
      </c>
      <c r="B27" s="23" t="s">
        <v>73</v>
      </c>
      <c r="C27" s="9"/>
      <c r="D27" s="10">
        <v>1</v>
      </c>
      <c r="E27" s="10">
        <v>0</v>
      </c>
      <c r="F27" s="16"/>
      <c r="G27" s="26"/>
      <c r="H27" s="19"/>
      <c r="I27" s="42"/>
    </row>
    <row r="28" spans="1:9" ht="30" customHeight="1" x14ac:dyDescent="0.25">
      <c r="A28" s="45" t="s">
        <v>3</v>
      </c>
      <c r="B28" s="23" t="s">
        <v>74</v>
      </c>
      <c r="C28" s="9"/>
      <c r="D28" s="10">
        <v>1</v>
      </c>
      <c r="E28" s="10">
        <v>1</v>
      </c>
      <c r="F28" s="16" t="s">
        <v>75</v>
      </c>
      <c r="G28" s="26">
        <v>45838</v>
      </c>
      <c r="H28" s="19">
        <v>1000</v>
      </c>
      <c r="I28" s="42"/>
    </row>
    <row r="29" spans="1:9" ht="30" x14ac:dyDescent="0.25">
      <c r="A29" s="45" t="s">
        <v>63</v>
      </c>
      <c r="B29" s="23" t="s">
        <v>76</v>
      </c>
      <c r="C29" s="9"/>
      <c r="D29" s="10">
        <v>3</v>
      </c>
      <c r="E29" s="10">
        <v>2</v>
      </c>
      <c r="F29" s="16"/>
      <c r="G29" s="18"/>
      <c r="H29" s="19"/>
      <c r="I29" s="42"/>
    </row>
    <row r="30" spans="1:9" ht="29.1" customHeight="1" x14ac:dyDescent="0.25">
      <c r="A30" s="45" t="s">
        <v>8</v>
      </c>
      <c r="B30" s="24" t="s">
        <v>77</v>
      </c>
      <c r="C30" s="9"/>
      <c r="D30" s="10">
        <v>0</v>
      </c>
      <c r="E30" s="10">
        <v>0</v>
      </c>
      <c r="F30" s="16" t="s">
        <v>78</v>
      </c>
      <c r="G30" s="15">
        <v>45838</v>
      </c>
      <c r="H30" s="19">
        <v>10000</v>
      </c>
      <c r="I30" s="42"/>
    </row>
    <row r="31" spans="1:9" ht="14.45" customHeight="1" x14ac:dyDescent="0.25">
      <c r="A31" s="43" t="s">
        <v>79</v>
      </c>
      <c r="B31" s="33"/>
      <c r="C31" s="34" t="s">
        <v>53</v>
      </c>
      <c r="D31" s="34" t="s">
        <v>54</v>
      </c>
      <c r="E31" s="34" t="s">
        <v>55</v>
      </c>
      <c r="F31" s="35" t="s">
        <v>56</v>
      </c>
      <c r="G31" s="35" t="s">
        <v>57</v>
      </c>
      <c r="H31" s="35" t="s">
        <v>58</v>
      </c>
      <c r="I31" s="44" t="s">
        <v>59</v>
      </c>
    </row>
    <row r="32" spans="1:9" ht="45" x14ac:dyDescent="0.25">
      <c r="A32" s="45" t="s">
        <v>1</v>
      </c>
      <c r="B32" s="23" t="s">
        <v>80</v>
      </c>
      <c r="C32" s="9"/>
      <c r="D32" s="10">
        <v>2</v>
      </c>
      <c r="E32" s="10">
        <v>2</v>
      </c>
      <c r="F32" s="16"/>
      <c r="G32" s="18"/>
      <c r="H32" s="19"/>
      <c r="I32" s="42"/>
    </row>
    <row r="33" spans="1:9" ht="29.1" customHeight="1" x14ac:dyDescent="0.25">
      <c r="A33" s="45" t="s">
        <v>3</v>
      </c>
      <c r="B33" s="23" t="s">
        <v>81</v>
      </c>
      <c r="C33" s="9"/>
      <c r="D33" s="10">
        <v>2</v>
      </c>
      <c r="E33" s="10">
        <v>1</v>
      </c>
      <c r="F33" s="16"/>
      <c r="G33" s="18"/>
      <c r="H33" s="19"/>
      <c r="I33" s="42"/>
    </row>
    <row r="34" spans="1:9" ht="80.099999999999994" customHeight="1" x14ac:dyDescent="0.25">
      <c r="A34" s="45" t="s">
        <v>63</v>
      </c>
      <c r="B34" s="23" t="s">
        <v>82</v>
      </c>
      <c r="C34" s="9"/>
      <c r="D34" s="10">
        <v>2</v>
      </c>
      <c r="E34" s="10">
        <v>1</v>
      </c>
      <c r="F34" s="16" t="s">
        <v>83</v>
      </c>
      <c r="G34" s="26">
        <v>45838</v>
      </c>
      <c r="H34" s="19">
        <v>2000</v>
      </c>
      <c r="I34" s="42"/>
    </row>
    <row r="35" spans="1:9" ht="45" x14ac:dyDescent="0.25">
      <c r="A35" s="45" t="s">
        <v>8</v>
      </c>
      <c r="B35" s="24" t="s">
        <v>84</v>
      </c>
      <c r="C35" s="9"/>
      <c r="D35" s="10">
        <v>1</v>
      </c>
      <c r="E35" s="10">
        <v>1</v>
      </c>
      <c r="F35" s="16"/>
      <c r="G35" s="18"/>
      <c r="H35" s="19"/>
      <c r="I35" s="42"/>
    </row>
    <row r="36" spans="1:9" ht="14.45" customHeight="1" x14ac:dyDescent="0.25">
      <c r="A36" s="43" t="s">
        <v>85</v>
      </c>
      <c r="B36" s="33"/>
      <c r="C36" s="34" t="s">
        <v>53</v>
      </c>
      <c r="D36" s="34" t="s">
        <v>54</v>
      </c>
      <c r="E36" s="34" t="s">
        <v>55</v>
      </c>
      <c r="F36" s="35" t="s">
        <v>56</v>
      </c>
      <c r="G36" s="35" t="s">
        <v>57</v>
      </c>
      <c r="H36" s="35" t="s">
        <v>58</v>
      </c>
      <c r="I36" s="44" t="s">
        <v>59</v>
      </c>
    </row>
    <row r="37" spans="1:9" ht="63" customHeight="1" x14ac:dyDescent="0.25">
      <c r="A37" s="40" t="s">
        <v>1</v>
      </c>
      <c r="B37" s="23" t="s">
        <v>86</v>
      </c>
      <c r="C37" s="9"/>
      <c r="D37" s="10">
        <v>1</v>
      </c>
      <c r="E37" s="10">
        <v>1</v>
      </c>
      <c r="F37" s="11"/>
      <c r="G37" s="11"/>
      <c r="H37" s="12"/>
      <c r="I37" s="46"/>
    </row>
    <row r="38" spans="1:9" ht="45" x14ac:dyDescent="0.25">
      <c r="A38" s="40" t="s">
        <v>3</v>
      </c>
      <c r="B38" s="23" t="s">
        <v>87</v>
      </c>
      <c r="C38" s="9"/>
      <c r="D38" s="10">
        <v>2</v>
      </c>
      <c r="E38" s="10">
        <v>2</v>
      </c>
      <c r="F38" s="11"/>
      <c r="G38" s="11"/>
      <c r="H38" s="12"/>
      <c r="I38" s="46"/>
    </row>
    <row r="39" spans="1:9" ht="45" x14ac:dyDescent="0.25">
      <c r="A39" s="40" t="s">
        <v>63</v>
      </c>
      <c r="B39" s="23" t="s">
        <v>88</v>
      </c>
      <c r="C39" s="9"/>
      <c r="D39" s="10">
        <v>2</v>
      </c>
      <c r="E39" s="10">
        <v>2</v>
      </c>
      <c r="F39" s="11"/>
      <c r="G39" s="11"/>
      <c r="H39" s="12"/>
      <c r="I39" s="46"/>
    </row>
    <row r="40" spans="1:9" ht="50.1" customHeight="1" x14ac:dyDescent="0.25">
      <c r="A40" s="40" t="s">
        <v>8</v>
      </c>
      <c r="B40" s="24" t="s">
        <v>89</v>
      </c>
      <c r="C40" s="9"/>
      <c r="D40" s="10">
        <v>3</v>
      </c>
      <c r="E40" s="10">
        <v>3</v>
      </c>
      <c r="F40" s="11"/>
      <c r="G40" s="11"/>
      <c r="H40" s="12"/>
      <c r="I40" s="46"/>
    </row>
    <row r="41" spans="1:9" ht="14.45" customHeight="1" x14ac:dyDescent="0.25">
      <c r="A41" s="47" t="s">
        <v>90</v>
      </c>
      <c r="B41" s="20"/>
      <c r="C41" s="21" t="s">
        <v>53</v>
      </c>
      <c r="D41" s="21" t="s">
        <v>54</v>
      </c>
      <c r="E41" s="21" t="s">
        <v>55</v>
      </c>
      <c r="F41" s="25" t="s">
        <v>56</v>
      </c>
      <c r="G41" s="22" t="s">
        <v>57</v>
      </c>
      <c r="H41" s="22" t="s">
        <v>58</v>
      </c>
      <c r="I41" s="48" t="s">
        <v>59</v>
      </c>
    </row>
    <row r="42" spans="1:9" ht="45" x14ac:dyDescent="0.25">
      <c r="A42" s="40" t="s">
        <v>1</v>
      </c>
      <c r="B42" s="23" t="s">
        <v>91</v>
      </c>
      <c r="C42" s="9"/>
      <c r="D42" s="10">
        <v>2</v>
      </c>
      <c r="E42" s="10">
        <v>1</v>
      </c>
      <c r="F42" s="11"/>
      <c r="G42" s="11"/>
      <c r="H42" s="12"/>
      <c r="I42" s="46"/>
    </row>
    <row r="43" spans="1:9" ht="45" x14ac:dyDescent="0.25">
      <c r="A43" s="40" t="s">
        <v>3</v>
      </c>
      <c r="B43" s="23" t="s">
        <v>92</v>
      </c>
      <c r="C43" s="9"/>
      <c r="D43" s="10">
        <v>2</v>
      </c>
      <c r="E43" s="10">
        <v>2</v>
      </c>
      <c r="F43" s="11"/>
      <c r="G43" s="11"/>
      <c r="H43" s="12"/>
      <c r="I43" s="46"/>
    </row>
    <row r="44" spans="1:9" ht="33.6" customHeight="1" x14ac:dyDescent="0.25">
      <c r="A44" s="40" t="s">
        <v>63</v>
      </c>
      <c r="B44" s="23" t="s">
        <v>93</v>
      </c>
      <c r="C44" s="9"/>
      <c r="D44" s="10">
        <v>1</v>
      </c>
      <c r="E44" s="10">
        <v>1</v>
      </c>
      <c r="F44" s="11"/>
      <c r="G44" s="27"/>
      <c r="H44" s="12"/>
      <c r="I44" s="46"/>
    </row>
    <row r="45" spans="1:9" ht="60" x14ac:dyDescent="0.25">
      <c r="A45" s="40" t="s">
        <v>8</v>
      </c>
      <c r="B45" s="24" t="s">
        <v>94</v>
      </c>
      <c r="C45" s="9"/>
      <c r="D45" s="10">
        <v>1</v>
      </c>
      <c r="E45" s="10">
        <v>1</v>
      </c>
      <c r="F45" s="11"/>
      <c r="G45" s="11"/>
      <c r="H45" s="12"/>
      <c r="I45" s="46"/>
    </row>
    <row r="46" spans="1:9" ht="14.45" customHeight="1" x14ac:dyDescent="0.25">
      <c r="A46" s="43" t="s">
        <v>95</v>
      </c>
      <c r="B46" s="33"/>
      <c r="C46" s="34" t="s">
        <v>53</v>
      </c>
      <c r="D46" s="34" t="s">
        <v>54</v>
      </c>
      <c r="E46" s="34" t="s">
        <v>55</v>
      </c>
      <c r="F46" s="35" t="s">
        <v>56</v>
      </c>
      <c r="G46" s="35" t="s">
        <v>57</v>
      </c>
      <c r="H46" s="35" t="s">
        <v>58</v>
      </c>
      <c r="I46" s="44" t="s">
        <v>59</v>
      </c>
    </row>
    <row r="47" spans="1:9" ht="60" x14ac:dyDescent="0.25">
      <c r="A47" s="40" t="s">
        <v>1</v>
      </c>
      <c r="B47" s="23" t="s">
        <v>96</v>
      </c>
      <c r="C47" s="9"/>
      <c r="D47" s="10">
        <v>2</v>
      </c>
      <c r="E47" s="10">
        <v>2</v>
      </c>
      <c r="F47" s="11"/>
      <c r="G47" s="11"/>
      <c r="H47" s="11"/>
      <c r="I47" s="46"/>
    </row>
    <row r="48" spans="1:9" ht="65.099999999999994" customHeight="1" x14ac:dyDescent="0.25">
      <c r="A48" s="40" t="s">
        <v>3</v>
      </c>
      <c r="B48" s="23" t="s">
        <v>97</v>
      </c>
      <c r="C48" s="9"/>
      <c r="D48" s="10">
        <v>2</v>
      </c>
      <c r="E48" s="10">
        <v>2</v>
      </c>
      <c r="F48" s="11"/>
      <c r="G48" s="11"/>
      <c r="H48" s="11"/>
      <c r="I48" s="46"/>
    </row>
    <row r="49" spans="1:9" ht="75" x14ac:dyDescent="0.25">
      <c r="A49" s="40" t="s">
        <v>63</v>
      </c>
      <c r="B49" s="23" t="s">
        <v>98</v>
      </c>
      <c r="C49" s="9"/>
      <c r="D49" s="10">
        <v>2</v>
      </c>
      <c r="E49" s="10">
        <v>3</v>
      </c>
      <c r="F49" s="11"/>
      <c r="G49" s="11"/>
      <c r="H49" s="11"/>
      <c r="I49" s="46"/>
    </row>
    <row r="50" spans="1:9" ht="75" customHeight="1" x14ac:dyDescent="0.25">
      <c r="A50" s="40" t="s">
        <v>8</v>
      </c>
      <c r="B50" s="36" t="s">
        <v>99</v>
      </c>
      <c r="C50" s="37"/>
      <c r="D50" s="10">
        <v>2</v>
      </c>
      <c r="E50" s="10">
        <v>2</v>
      </c>
      <c r="F50" s="11"/>
      <c r="G50" s="11"/>
      <c r="H50" s="11"/>
      <c r="I50" s="46"/>
    </row>
    <row r="51" spans="1:9" x14ac:dyDescent="0.25">
      <c r="A51" s="50"/>
      <c r="B51" s="38"/>
      <c r="C51" s="39" t="s">
        <v>100</v>
      </c>
      <c r="D51" s="34">
        <f>SUM(D17:D50)</f>
        <v>45</v>
      </c>
      <c r="E51" s="34">
        <f>SUM(E17:E50)</f>
        <v>38</v>
      </c>
      <c r="F51" s="35"/>
      <c r="G51" s="35" t="s">
        <v>101</v>
      </c>
      <c r="H51" s="35">
        <f>SUM(H17:H50)</f>
        <v>33000</v>
      </c>
      <c r="I51" s="44"/>
    </row>
    <row r="52" spans="1:9" x14ac:dyDescent="0.25">
      <c r="E52" s="3"/>
    </row>
    <row r="53" spans="1:9" x14ac:dyDescent="0.2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142" zoomScaleNormal="142" workbookViewId="0">
      <selection activeCell="D19" sqref="D18:D19"/>
    </sheetView>
  </sheetViews>
  <sheetFormatPr defaultRowHeight="15" x14ac:dyDescent="0.25"/>
  <cols>
    <col min="1" max="1" width="16.28515625" customWidth="1"/>
    <col min="2" max="2" width="14.140625" customWidth="1"/>
    <col min="3" max="11" width="11.140625" customWidth="1"/>
    <col min="12" max="12" width="12.140625" customWidth="1"/>
    <col min="13" max="13" width="23.7109375" style="5" customWidth="1"/>
  </cols>
  <sheetData>
    <row r="1" spans="1:13" ht="20.100000000000001" customHeight="1" x14ac:dyDescent="0.25">
      <c r="A1" s="110" t="s">
        <v>102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20.100000000000001" customHeight="1" x14ac:dyDescent="0.25">
      <c r="A2" s="111" t="s">
        <v>103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5.25" customHeight="1" x14ac:dyDescent="0.25">
      <c r="A3" s="89" t="s">
        <v>104</v>
      </c>
      <c r="B3" s="90" t="s">
        <v>105</v>
      </c>
      <c r="C3" s="90" t="s">
        <v>106</v>
      </c>
      <c r="D3" s="90" t="s">
        <v>107</v>
      </c>
      <c r="E3" s="90" t="s">
        <v>108</v>
      </c>
      <c r="F3" s="90" t="s">
        <v>109</v>
      </c>
      <c r="G3" s="90" t="s">
        <v>110</v>
      </c>
      <c r="H3" s="90" t="s">
        <v>111</v>
      </c>
      <c r="I3" s="90" t="s">
        <v>112</v>
      </c>
      <c r="J3" s="90" t="s">
        <v>113</v>
      </c>
      <c r="K3" s="90" t="s">
        <v>114</v>
      </c>
      <c r="L3" s="91" t="s">
        <v>115</v>
      </c>
      <c r="M3" s="8" t="s">
        <v>116</v>
      </c>
    </row>
    <row r="4" spans="1:13" x14ac:dyDescent="0.25">
      <c r="A4" s="95"/>
      <c r="B4" s="96">
        <v>4</v>
      </c>
      <c r="C4" s="96">
        <v>5</v>
      </c>
      <c r="D4" s="96">
        <v>6</v>
      </c>
      <c r="E4" s="96">
        <v>7</v>
      </c>
      <c r="F4" s="96">
        <v>8</v>
      </c>
      <c r="G4" s="96">
        <v>9</v>
      </c>
      <c r="H4" s="96">
        <v>10</v>
      </c>
      <c r="I4" s="96">
        <v>11</v>
      </c>
      <c r="J4" s="96">
        <v>12</v>
      </c>
      <c r="K4" s="96">
        <v>13</v>
      </c>
      <c r="L4" s="97">
        <v>14</v>
      </c>
    </row>
    <row r="5" spans="1:13" x14ac:dyDescent="0.25">
      <c r="A5" s="98">
        <v>1</v>
      </c>
      <c r="B5" s="92">
        <v>16630</v>
      </c>
      <c r="C5" s="92">
        <v>18050</v>
      </c>
      <c r="D5" s="92">
        <v>19510</v>
      </c>
      <c r="E5" s="92">
        <v>21140</v>
      </c>
      <c r="F5" s="92">
        <v>26800</v>
      </c>
      <c r="G5" s="92">
        <v>33490</v>
      </c>
      <c r="H5" s="92">
        <v>33760</v>
      </c>
      <c r="I5" s="92">
        <v>34370</v>
      </c>
      <c r="J5" s="92">
        <v>35120</v>
      </c>
      <c r="K5" s="92">
        <v>35960</v>
      </c>
      <c r="L5" s="105">
        <v>37310</v>
      </c>
      <c r="M5" s="5" t="s">
        <v>117</v>
      </c>
    </row>
    <row r="6" spans="1:13" x14ac:dyDescent="0.25">
      <c r="A6" s="94">
        <v>2</v>
      </c>
      <c r="B6" s="93">
        <v>17240</v>
      </c>
      <c r="C6" s="93">
        <v>18690</v>
      </c>
      <c r="D6" s="93">
        <v>20320</v>
      </c>
      <c r="E6" s="93">
        <v>22000</v>
      </c>
      <c r="F6" s="93">
        <v>27570</v>
      </c>
      <c r="G6" s="93">
        <v>33770</v>
      </c>
      <c r="H6" s="93">
        <v>34080</v>
      </c>
      <c r="I6" s="93">
        <v>34980</v>
      </c>
      <c r="J6" s="93">
        <v>35850</v>
      </c>
      <c r="K6" s="93">
        <v>37050</v>
      </c>
      <c r="L6" s="106">
        <v>39050</v>
      </c>
      <c r="M6" s="5" t="s">
        <v>118</v>
      </c>
    </row>
    <row r="7" spans="1:13" x14ac:dyDescent="0.25">
      <c r="A7" s="98">
        <v>3</v>
      </c>
      <c r="B7" s="92">
        <v>18320</v>
      </c>
      <c r="C7" s="92">
        <v>19930</v>
      </c>
      <c r="D7" s="92">
        <v>21620</v>
      </c>
      <c r="E7" s="92">
        <v>23540</v>
      </c>
      <c r="F7" s="92">
        <v>28290</v>
      </c>
      <c r="G7" s="92">
        <v>34170</v>
      </c>
      <c r="H7" s="92">
        <v>34600</v>
      </c>
      <c r="I7" s="92">
        <v>35420</v>
      </c>
      <c r="J7" s="92">
        <v>37290</v>
      </c>
      <c r="K7" s="92">
        <v>38600</v>
      </c>
      <c r="L7" s="105">
        <v>41150</v>
      </c>
      <c r="M7" s="5" t="s">
        <v>119</v>
      </c>
    </row>
    <row r="8" spans="1:13" x14ac:dyDescent="0.25">
      <c r="A8" s="94">
        <v>4</v>
      </c>
      <c r="B8" s="93">
        <v>19590</v>
      </c>
      <c r="C8" s="93">
        <v>21270</v>
      </c>
      <c r="D8" s="93">
        <v>23120</v>
      </c>
      <c r="E8" s="93">
        <v>25020</v>
      </c>
      <c r="F8" s="93">
        <v>29590</v>
      </c>
      <c r="G8" s="93">
        <v>34880</v>
      </c>
      <c r="H8" s="93">
        <v>35670</v>
      </c>
      <c r="I8" s="93">
        <v>36750</v>
      </c>
      <c r="J8" s="93">
        <v>38850</v>
      </c>
      <c r="K8" s="93">
        <v>41440</v>
      </c>
      <c r="L8" s="106">
        <v>44560</v>
      </c>
      <c r="M8" s="5" t="s">
        <v>120</v>
      </c>
    </row>
    <row r="9" spans="1:13" x14ac:dyDescent="0.25">
      <c r="A9" s="98">
        <v>5</v>
      </c>
      <c r="B9" s="92">
        <v>20840</v>
      </c>
      <c r="C9" s="92">
        <v>22660</v>
      </c>
      <c r="D9" s="92">
        <v>24610</v>
      </c>
      <c r="E9" s="92">
        <v>26780</v>
      </c>
      <c r="F9" s="92">
        <v>30900</v>
      </c>
      <c r="G9" s="92">
        <v>35960</v>
      </c>
      <c r="H9" s="92">
        <v>36790</v>
      </c>
      <c r="I9" s="92">
        <v>38290</v>
      </c>
      <c r="J9" s="92">
        <v>41260</v>
      </c>
      <c r="K9" s="92">
        <v>44620</v>
      </c>
      <c r="L9" s="105">
        <v>48960</v>
      </c>
      <c r="M9" s="5" t="s">
        <v>121</v>
      </c>
    </row>
    <row r="10" spans="1:13" x14ac:dyDescent="0.25">
      <c r="A10" s="94">
        <v>6</v>
      </c>
      <c r="B10" s="93">
        <v>22610</v>
      </c>
      <c r="C10" s="93">
        <v>24590</v>
      </c>
      <c r="D10" s="93">
        <v>26640</v>
      </c>
      <c r="E10" s="93">
        <v>28950</v>
      </c>
      <c r="F10" s="93">
        <v>33090</v>
      </c>
      <c r="G10" s="93">
        <v>37810</v>
      </c>
      <c r="H10" s="93">
        <v>38840</v>
      </c>
      <c r="I10" s="93">
        <v>40420</v>
      </c>
      <c r="J10" s="93">
        <v>44710</v>
      </c>
      <c r="K10" s="93">
        <v>48300</v>
      </c>
      <c r="L10" s="106">
        <v>52920</v>
      </c>
      <c r="M10" s="5" t="s">
        <v>122</v>
      </c>
    </row>
    <row r="11" spans="1:13" x14ac:dyDescent="0.25">
      <c r="A11" s="98">
        <v>7</v>
      </c>
      <c r="B11" s="107">
        <v>23250</v>
      </c>
      <c r="C11" s="107">
        <v>25240</v>
      </c>
      <c r="D11" s="107">
        <v>27390</v>
      </c>
      <c r="E11" s="107">
        <v>29760</v>
      </c>
      <c r="F11" s="107">
        <v>34030</v>
      </c>
      <c r="G11" s="107">
        <v>38660</v>
      </c>
      <c r="H11" s="107">
        <v>39660</v>
      </c>
      <c r="I11" s="107">
        <v>41510</v>
      </c>
      <c r="J11" s="107">
        <v>45780</v>
      </c>
      <c r="K11" s="107">
        <v>49500</v>
      </c>
      <c r="L11" s="108">
        <v>54180</v>
      </c>
      <c r="M11" s="5" t="s">
        <v>123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3E578-FF75-4971-81B8-12643A0BF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Pouzarová Marcela</cp:lastModifiedBy>
  <cp:revision/>
  <dcterms:created xsi:type="dcterms:W3CDTF">2021-09-26T10:25:21Z</dcterms:created>
  <dcterms:modified xsi:type="dcterms:W3CDTF">2025-05-15T09:53:21Z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