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rkovecm\Downloads\"/>
    </mc:Choice>
  </mc:AlternateContent>
  <xr:revisionPtr revIDLastSave="0" documentId="8_{FAEF0617-07E4-4B10-AAB4-DDBB1D9F6D92}" xr6:coauthVersionLast="47" xr6:coauthVersionMax="47" xr10:uidLastSave="{00000000-0000-0000-0000-000000000000}"/>
  <bookViews>
    <workbookView xWindow="-110" yWindow="-110" windowWidth="19420" windowHeight="10300" xr2:uid="{CE5BD3EF-9F40-41A5-BE6F-DBECC95CC854}"/>
  </bookViews>
  <sheets>
    <sheet name="Kalkulačka" sheetId="1" r:id="rId1"/>
    <sheet name="DBS" sheetId="2" state="hidden" r:id="rId2"/>
  </sheets>
  <definedNames>
    <definedName name="_Hlk89328464" localSheetId="0">Kalkulačka!$B$29</definedName>
    <definedName name="CinnostCelkem">Kalkulačka!$A$5</definedName>
    <definedName name="CinnostP2">Kalkulačka!$B$5</definedName>
    <definedName name="CinnostP3">Kalkulačka!$C$5</definedName>
    <definedName name="OVER_cinnosti">TAB_P2[Činnost]</definedName>
    <definedName name="OVER_P2">TAB_P2[Činnost]</definedName>
    <definedName name="OVER_P3">TAB_P3[Činnost]</definedName>
    <definedName name="SnizeniP2">Kalkulačka!$E$14:$E$23</definedName>
    <definedName name="SnizeniP3">Kalkulačka!$N$14:$N$23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1" l="1"/>
  <c r="D16" i="1"/>
  <c r="E16" i="1" s="1"/>
  <c r="D17" i="1"/>
  <c r="F17" i="1" s="1"/>
  <c r="D18" i="1"/>
  <c r="D19" i="1"/>
  <c r="D20" i="1"/>
  <c r="D21" i="1"/>
  <c r="D22" i="1"/>
  <c r="D23" i="1"/>
  <c r="F23" i="1" s="1"/>
  <c r="N18" i="1"/>
  <c r="N19" i="1"/>
  <c r="N20" i="1"/>
  <c r="N21" i="1"/>
  <c r="N22" i="1"/>
  <c r="F18" i="1"/>
  <c r="F19" i="1"/>
  <c r="F20" i="1"/>
  <c r="F21" i="1"/>
  <c r="F22" i="1"/>
  <c r="E17" i="1"/>
  <c r="E18" i="1"/>
  <c r="E19" i="1"/>
  <c r="E20" i="1"/>
  <c r="E21" i="1"/>
  <c r="E22" i="1"/>
  <c r="E23" i="1"/>
  <c r="E29" i="1" a="1"/>
  <c r="E29" i="1" s="1"/>
  <c r="D24" i="1"/>
  <c r="G108" i="2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F108" i="2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6" i="1" l="1"/>
  <c r="G41" i="1" a="1"/>
  <c r="G41" i="1" s="1"/>
  <c r="E28" i="1" a="1"/>
  <c r="E28" i="1" s="1"/>
  <c r="F28" i="1" s="1"/>
  <c r="H107" i="2"/>
  <c r="H108" i="2" s="1"/>
  <c r="H109" i="2" s="1"/>
  <c r="H110" i="2" s="1"/>
  <c r="H111" i="2" s="1"/>
  <c r="H112" i="2" s="1"/>
  <c r="H113" i="2" s="1"/>
  <c r="H114" i="2" s="1"/>
  <c r="H115" i="2" s="1"/>
  <c r="H116" i="2" s="1"/>
  <c r="H117" i="2" s="1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D15" i="1"/>
  <c r="H63" i="2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F63" i="2"/>
  <c r="G63" i="2" s="1"/>
  <c r="F64" i="2" s="1"/>
  <c r="G64" i="2" s="1"/>
  <c r="F65" i="2" s="1"/>
  <c r="G65" i="2" s="1"/>
  <c r="F66" i="2" s="1"/>
  <c r="G66" i="2" s="1"/>
  <c r="F67" i="2" s="1"/>
  <c r="G67" i="2" s="1"/>
  <c r="F68" i="2" s="1"/>
  <c r="G68" i="2" s="1"/>
  <c r="F69" i="2" s="1"/>
  <c r="G69" i="2" s="1"/>
  <c r="F70" i="2" s="1"/>
  <c r="G70" i="2" s="1"/>
  <c r="F71" i="2" s="1"/>
  <c r="G71" i="2" s="1"/>
  <c r="F72" i="2" s="1"/>
  <c r="G72" i="2" s="1"/>
  <c r="F73" i="2" s="1"/>
  <c r="G73" i="2" s="1"/>
  <c r="F74" i="2" s="1"/>
  <c r="G74" i="2" s="1"/>
  <c r="F75" i="2" s="1"/>
  <c r="G75" i="2" s="1"/>
  <c r="F76" i="2" s="1"/>
  <c r="G76" i="2" s="1"/>
  <c r="F77" i="2" s="1"/>
  <c r="G77" i="2" s="1"/>
  <c r="F78" i="2" s="1"/>
  <c r="G78" i="2" s="1"/>
  <c r="F79" i="2" s="1"/>
  <c r="G79" i="2" s="1"/>
  <c r="H37" i="2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F37" i="2"/>
  <c r="G37" i="2" s="1"/>
  <c r="F38" i="2" s="1"/>
  <c r="F7" i="2"/>
  <c r="G7" i="2" s="1"/>
  <c r="F8" i="2" s="1"/>
  <c r="H7" i="2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C24" i="1"/>
  <c r="M15" i="1"/>
  <c r="N15" i="1" s="1"/>
  <c r="M16" i="1"/>
  <c r="N16" i="1" s="1"/>
  <c r="M17" i="1"/>
  <c r="N17" i="1" s="1"/>
  <c r="M23" i="1"/>
  <c r="N23" i="1" s="1"/>
  <c r="M14" i="1"/>
  <c r="N14" i="1" s="1"/>
  <c r="C5" i="1"/>
  <c r="B5" i="1"/>
  <c r="A5" i="1"/>
  <c r="D14" i="1"/>
  <c r="E15" i="1" l="1"/>
  <c r="G8" i="2"/>
  <c r="F9" i="2" s="1"/>
  <c r="G9" i="2" s="1"/>
  <c r="F10" i="2" s="1"/>
  <c r="G10" i="2" s="1"/>
  <c r="F11" i="2" s="1"/>
  <c r="G11" i="2" s="1"/>
  <c r="F12" i="2" s="1"/>
  <c r="G12" i="2" s="1"/>
  <c r="F13" i="2" s="1"/>
  <c r="G13" i="2" s="1"/>
  <c r="F14" i="2" s="1"/>
  <c r="G14" i="2" s="1"/>
  <c r="F15" i="2" s="1"/>
  <c r="G15" i="2" s="1"/>
  <c r="F16" i="2" s="1"/>
  <c r="G16" i="2" s="1"/>
  <c r="F17" i="2" s="1"/>
  <c r="G17" i="2" s="1"/>
  <c r="F18" i="2" s="1"/>
  <c r="G18" i="2" s="1"/>
  <c r="F19" i="2" s="1"/>
  <c r="G19" i="2" s="1"/>
  <c r="F20" i="2" s="1"/>
  <c r="G20" i="2" s="1"/>
  <c r="F21" i="2" s="1"/>
  <c r="G21" i="2" s="1"/>
  <c r="F22" i="2" s="1"/>
  <c r="G22" i="2" s="1"/>
  <c r="F23" i="2" s="1"/>
  <c r="G23" i="2" s="1"/>
  <c r="F24" i="2" s="1"/>
  <c r="G24" i="2" s="1"/>
  <c r="F25" i="2" s="1"/>
  <c r="G25" i="2" s="1"/>
  <c r="F26" i="2" s="1"/>
  <c r="G26" i="2" s="1"/>
  <c r="F27" i="2" s="1"/>
  <c r="G27" i="2" s="1"/>
  <c r="F28" i="2" s="1"/>
  <c r="G28" i="2" s="1"/>
  <c r="G38" i="2"/>
  <c r="F39" i="2" s="1"/>
  <c r="G39" i="2" s="1"/>
  <c r="F40" i="2" s="1"/>
  <c r="G40" i="2" s="1"/>
  <c r="F41" i="2" s="1"/>
  <c r="G41" i="2" s="1"/>
  <c r="F42" i="2" s="1"/>
  <c r="G42" i="2" s="1"/>
  <c r="F43" i="2" s="1"/>
  <c r="G43" i="2" s="1"/>
  <c r="F44" i="2" s="1"/>
  <c r="G44" i="2" s="1"/>
  <c r="F45" i="2" s="1"/>
  <c r="G45" i="2" s="1"/>
  <c r="F46" i="2" s="1"/>
  <c r="G46" i="2" s="1"/>
  <c r="F47" i="2" s="1"/>
  <c r="G47" i="2" s="1"/>
  <c r="F48" i="2" s="1"/>
  <c r="G48" i="2" s="1"/>
  <c r="F49" i="2" s="1"/>
  <c r="G49" i="2" s="1"/>
  <c r="F50" i="2" s="1"/>
  <c r="G50" i="2" s="1"/>
  <c r="F51" i="2" s="1"/>
  <c r="G51" i="2" s="1"/>
  <c r="F52" i="2" s="1"/>
  <c r="G52" i="2" s="1"/>
  <c r="F53" i="2" s="1"/>
  <c r="G53" i="2" s="1"/>
  <c r="F54" i="2" s="1"/>
  <c r="G54" i="2" s="1"/>
  <c r="F55" i="2" s="1"/>
  <c r="G55" i="2" s="1"/>
  <c r="F56" i="2" s="1"/>
  <c r="G56" i="2" s="1"/>
  <c r="E14" i="1"/>
  <c r="F15" i="1" l="1"/>
  <c r="F14" i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Dvořák Jan Mgr.</author>
    <author>hormone_monstress</author>
  </authors>
  <commentList>
    <comment ref="B13" authorId="0" shapeId="0" xr:uid="{11DE0597-F396-46A6-960B-631D7C810F93}">
      <text>
        <r>
          <rPr>
            <b/>
            <sz val="9"/>
            <color indexed="81"/>
            <rFont val="Tahoma"/>
            <family val="2"/>
            <charset val="238"/>
          </rPr>
          <t>Z rozbalovacího seznamu vyberte všechny druhy škol podle přílohy č. 2, které ředitelství vykonává</t>
        </r>
      </text>
    </comment>
    <comment ref="C13" authorId="0" shapeId="0" xr:uid="{06A2D0F1-A547-482E-8FA5-4947E5D79E1C}">
      <text>
        <r>
          <rPr>
            <b/>
            <sz val="9"/>
            <color indexed="81"/>
            <rFont val="Tahoma"/>
            <family val="2"/>
            <charset val="238"/>
          </rPr>
          <t>Zadejte počet jednotek vykonávaného druhu školy - třídy, oddělení, výchovné skupiny - celkem za všechna pracoviště.
U konzervatoře s SOŠ s výtvarnými obory 1 jednotka = 24 vyučovacích hodin.</t>
        </r>
      </text>
    </comment>
    <comment ref="G13" authorId="0" shapeId="0" xr:uid="{7F730C74-764D-4DD3-A6F2-7182DCB5D08F}">
      <text>
        <r>
          <rPr>
            <b/>
            <sz val="9"/>
            <color indexed="81"/>
            <rFont val="Tahoma"/>
            <family val="2"/>
            <charset val="238"/>
          </rPr>
          <t xml:space="preserve">Uveďte počet tzv. dalších pracovišť MŠ/ZŠ, KTERÁ MAJÍ MINIMALNÉ 3 TŘÍDY (jednotky). 
Pokud má tzv. další pracoviště méně než 3 jednotky, do tohoto počtu ho nezapočítávejte.  </t>
        </r>
      </text>
    </comment>
    <comment ref="K13" authorId="0" shapeId="0" xr:uid="{06A20A57-FDB5-44E5-8648-625BA9AD3B4F}">
      <text>
        <r>
          <rPr>
            <b/>
            <sz val="9"/>
            <color indexed="81"/>
            <rFont val="Tahoma"/>
            <family val="2"/>
            <charset val="238"/>
          </rPr>
          <t>Z rozbalovacího seznamu vyberte všechny druhy škol podle přílohy č. 3, které ředitelství vykonává.
Pokud má ŠPZ na vaší škole další pracoviště, zadejte "školské poradenské zařízení - další pracoviště" a uveďte jejich počet pod "Počet jednotek".</t>
        </r>
      </text>
    </comment>
    <comment ref="L13" authorId="0" shapeId="0" xr:uid="{8DA6684B-60B2-4408-9CCF-7A35829A136A}">
      <text>
        <r>
          <rPr>
            <b/>
            <sz val="9"/>
            <color indexed="81"/>
            <rFont val="Tahoma"/>
            <family val="2"/>
            <charset val="238"/>
          </rPr>
          <t>Zadejte počet jednotek vykonávaného druhu školy - třídy, oddělení, výchovné skupiny; školní klub se započítává jako jedna jednotka, u ZUŠ 1 jednotka = 24 vyučovacích hodin týdně; u školského zařízení pro výkon ústavní nebo ochranné výhovy 1 jednotka = 1 dítě; u domova mládeže 1 výchovná skupina; u jazykové školy s právem státní jazykové zkoušky 1 jednotka = 24 vyučovacích hodin týdně.</t>
        </r>
      </text>
    </comment>
    <comment ref="C28" authorId="1" shapeId="0" xr:uid="{B6BA3CDB-9EE2-490B-BA37-8A4D0FEC0717}">
      <text>
        <r>
          <rPr>
            <b/>
            <sz val="9"/>
            <color indexed="81"/>
            <rFont val="Tahoma"/>
            <family val="2"/>
          </rPr>
          <t>Do tohoto políčka prosím uveďte počet žáků, kteří se účastní praktického vyučování mimo § 16 odst. 9 ŠZ. 
Probíhá-li na vaší škole odborný výcvik v rozsahu 1-9 skupin, zadejte do této buňky počet žáků, kteří se ho účastní.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4" authorId="0" shapeId="0" xr:uid="{9F96835B-90CD-4F10-B22B-20FEB492E166}">
      <text>
        <r>
          <rPr>
            <b/>
            <sz val="9"/>
            <color indexed="81"/>
            <rFont val="Tahoma"/>
            <family val="2"/>
            <charset val="238"/>
          </rPr>
          <t>Maximální možné snížení týdenní PPČ v hodinách na základě vykonávaných druhů škol</t>
        </r>
      </text>
    </comment>
    <comment ref="B41" authorId="1" shapeId="0" xr:uid="{4C24ED86-88BD-4304-9FE8-3C576155291E}">
      <text>
        <r>
          <rPr>
            <b/>
            <sz val="9"/>
            <color indexed="81"/>
            <rFont val="Tahoma"/>
            <family val="2"/>
          </rPr>
          <t>Zadejte počet skupin v nichž se na vaší škole uskutečňuje odborný výcvik.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1" authorId="1" shapeId="0" xr:uid="{8F012274-5644-4AB1-95D1-37F6B6DFA60E}">
      <text>
        <r>
          <rPr>
            <b/>
            <sz val="9"/>
            <color indexed="81"/>
            <rFont val="Tahoma"/>
            <family val="2"/>
          </rPr>
          <t>počet ZŘŠ/VU pro OV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<sst xmlns="http://schemas.openxmlformats.org/spreadsheetml/2006/main" count="236" uniqueCount="62">
  <si>
    <t>mateřská škola</t>
  </si>
  <si>
    <t>Činnost</t>
  </si>
  <si>
    <t>Příloha č.</t>
  </si>
  <si>
    <t>základní škola</t>
  </si>
  <si>
    <t>školní družina</t>
  </si>
  <si>
    <t>P. č.</t>
  </si>
  <si>
    <t>Typ</t>
  </si>
  <si>
    <t>MŠ</t>
  </si>
  <si>
    <t>Jednotky min</t>
  </si>
  <si>
    <t>Jednotky max</t>
  </si>
  <si>
    <t>Snížení PPČ o</t>
  </si>
  <si>
    <t>ZŠ</t>
  </si>
  <si>
    <t>SŠ</t>
  </si>
  <si>
    <t>ŠD</t>
  </si>
  <si>
    <t>ZUŠ-I</t>
  </si>
  <si>
    <t>ZUŠ-K</t>
  </si>
  <si>
    <t>školní klub</t>
  </si>
  <si>
    <t>ŠK</t>
  </si>
  <si>
    <t>mateřská škola s internátním provozem</t>
  </si>
  <si>
    <t>MŠ-I</t>
  </si>
  <si>
    <t>Počet jednotek</t>
  </si>
  <si>
    <t>Počet vykonávaných činností</t>
  </si>
  <si>
    <t>Celkem</t>
  </si>
  <si>
    <t>Příloha 2</t>
  </si>
  <si>
    <t>Příloha 3</t>
  </si>
  <si>
    <t>Přílohy 2 a 3</t>
  </si>
  <si>
    <t>snížení PPČ</t>
  </si>
  <si>
    <t>P2</t>
  </si>
  <si>
    <t>Snížení u více P2</t>
  </si>
  <si>
    <t>Vykonávaný druh</t>
  </si>
  <si>
    <t>Zkratka</t>
  </si>
  <si>
    <t>ZUŠ - zástupce učitel v individuální výuce</t>
  </si>
  <si>
    <t>ZUŠ - zástupce učitel ve skupinové, kolektivní výuce</t>
  </si>
  <si>
    <r>
      <t xml:space="preserve">Počet </t>
    </r>
    <r>
      <rPr>
        <b/>
        <i/>
        <sz val="11"/>
        <color theme="1"/>
        <rFont val="Calibri"/>
        <family val="2"/>
        <charset val="238"/>
        <scheme val="minor"/>
      </rPr>
      <t>dalších</t>
    </r>
    <r>
      <rPr>
        <sz val="11"/>
        <color theme="1"/>
        <rFont val="Calibri"/>
        <family val="2"/>
        <charset val="238"/>
        <scheme val="minor"/>
      </rPr>
      <t xml:space="preserve"> pracovišť</t>
    </r>
  </si>
  <si>
    <t>střední škola (a konzervatoř)</t>
  </si>
  <si>
    <t>internát</t>
  </si>
  <si>
    <t>I</t>
  </si>
  <si>
    <t xml:space="preserve">jazyková škola s právem SJZ </t>
  </si>
  <si>
    <t>JŠ</t>
  </si>
  <si>
    <t>školské zařízení pro výkon ústavní výchovy nebo ochranné výchovy a pro preventivně výchovnou péči</t>
  </si>
  <si>
    <t>ŠZÚV</t>
  </si>
  <si>
    <t>domov mládeže</t>
  </si>
  <si>
    <t>DM</t>
  </si>
  <si>
    <t>ŠPZ</t>
  </si>
  <si>
    <t>vyšší odborná škola</t>
  </si>
  <si>
    <t>VOŠ</t>
  </si>
  <si>
    <t>školské poradenské zařízení</t>
  </si>
  <si>
    <t>školské poradenské zařízení - další pracoviště</t>
  </si>
  <si>
    <t>ŠPZ+</t>
  </si>
  <si>
    <t>Počet žáků nebo studentů účastnících se praktického vyučování nebo praktické přípravy podle § 4c odst. 1 nařízení vlády</t>
  </si>
  <si>
    <t>počet žáků a studentů</t>
  </si>
  <si>
    <t>počet žáků a studentů podle § 16 odst. 9 ŠZ</t>
  </si>
  <si>
    <r>
      <t xml:space="preserve">PPČ </t>
    </r>
    <r>
      <rPr>
        <b/>
        <sz val="11"/>
        <color theme="1"/>
        <rFont val="Calibri"/>
        <family val="2"/>
        <scheme val="minor"/>
      </rPr>
      <t>konkrétního</t>
    </r>
    <r>
      <rPr>
        <sz val="11"/>
        <color theme="1"/>
        <rFont val="Calibri"/>
        <family val="2"/>
        <charset val="238"/>
        <scheme val="minor"/>
      </rPr>
      <t xml:space="preserve"> zástupce ředitele školy nebo školského zařízení po snížení </t>
    </r>
    <r>
      <rPr>
        <b/>
        <sz val="11"/>
        <color theme="1"/>
        <rFont val="Calibri"/>
        <family val="2"/>
        <scheme val="minor"/>
      </rPr>
      <t>nemůže být nižší než PPČ ředitele</t>
    </r>
    <r>
      <rPr>
        <sz val="11"/>
        <color theme="1"/>
        <rFont val="Calibri"/>
        <family val="2"/>
        <charset val="238"/>
        <scheme val="minor"/>
      </rPr>
      <t xml:space="preserve"> školy podle přílohy č. 1. Snížení PPČ </t>
    </r>
    <r>
      <rPr>
        <b/>
        <sz val="11"/>
        <color theme="1"/>
        <rFont val="Calibri"/>
        <family val="2"/>
        <scheme val="minor"/>
      </rPr>
      <t>pro výchovného poradce a/nebo koordinátora v oblasti informačních a komunikačních technologií</t>
    </r>
    <r>
      <rPr>
        <sz val="11"/>
        <color theme="1"/>
        <rFont val="Calibri"/>
        <family val="2"/>
        <charset val="238"/>
        <scheme val="minor"/>
      </rPr>
      <t xml:space="preserve"> až do poloviny PPČ ředitele školy podle přílohy č. 1 tím </t>
    </r>
    <r>
      <rPr>
        <b/>
        <sz val="11"/>
        <color theme="1"/>
        <rFont val="Calibri"/>
        <family val="2"/>
        <scheme val="minor"/>
      </rPr>
      <t>není dotčeno</t>
    </r>
    <r>
      <rPr>
        <sz val="11"/>
        <color theme="1"/>
        <rFont val="Calibri"/>
        <family val="2"/>
        <charset val="238"/>
        <scheme val="minor"/>
      </rPr>
      <t>.</t>
    </r>
  </si>
  <si>
    <t>Nárok na vedoucí učitele odborného výcviku nebo zástupce ředitele školy pro odborný výcvik podle vyhlášky č. 13/2005 Sb.</t>
  </si>
  <si>
    <r>
      <t xml:space="preserve">Probíhá-li na vaší škole </t>
    </r>
    <r>
      <rPr>
        <b/>
        <sz val="11"/>
        <color theme="1"/>
        <rFont val="Calibri"/>
        <family val="2"/>
        <scheme val="minor"/>
      </rPr>
      <t>odborný výcvik v rozsahu 1-9 skupin</t>
    </r>
    <r>
      <rPr>
        <sz val="11"/>
        <color theme="1"/>
        <rFont val="Calibri"/>
        <family val="2"/>
        <charset val="238"/>
        <scheme val="minor"/>
      </rPr>
      <t xml:space="preserve">, uveďte počet žáků, kteří se jej účastní, do buňky, na níž míří šipka vycházející z tohoto boxu. </t>
    </r>
  </si>
  <si>
    <r>
      <t xml:space="preserve">Nejprve vyplňte vykonávané druhy škol a školských zařízení podle příloh č. 2 a 3 (výběrem z rozbalovacího seznamu) a zároveň počty jednotek dané školy či školského zařízení - obvykle třídy (celkem za všechna pracoviště). V případě MŠ, ZŠ a SŠ či konzervatoře </t>
    </r>
    <r>
      <rPr>
        <b/>
        <sz val="11"/>
        <color theme="1"/>
        <rFont val="Calibri"/>
        <family val="2"/>
        <scheme val="minor"/>
      </rPr>
      <t>můžete ještě vyplnit počet tzv. dalších pracovišť, která mají VŽDY ALESPOŇ 3 JEDNOTKY</t>
    </r>
    <r>
      <rPr>
        <sz val="11"/>
        <color theme="1"/>
        <rFont val="Calibri"/>
        <family val="2"/>
        <charset val="238"/>
        <scheme val="minor"/>
      </rPr>
      <t xml:space="preserve"> (pokud je v rámci dalšího pracoviště realizována činnost více druhů škol či školských zařízení, uvádí se do tabulky níže vždy pouze jedenkrát). Pokud na škole probíhá </t>
    </r>
    <r>
      <rPr>
        <b/>
        <sz val="11"/>
        <color theme="1"/>
        <rFont val="Calibri"/>
        <family val="2"/>
        <scheme val="minor"/>
      </rPr>
      <t>praktické vyučování</t>
    </r>
    <r>
      <rPr>
        <sz val="11"/>
        <color theme="1"/>
        <rFont val="Calibri"/>
        <family val="2"/>
        <charset val="238"/>
        <scheme val="minor"/>
      </rPr>
      <t xml:space="preserve"> nebo praktická příprava podle § 4c nařízení vlády, zadejte do odpovídající buňky počet žáků či studentů, kteří se ho účastní. Na základě toho se spočítá tzv. Banka odpočtů, tedy maximální možný počet hodin, o které mohou mít zástupci ředitele školy a školského zařízení nebo vedoucí učitelé praktického vyučování sníženou PPČ celkem.</t>
    </r>
  </si>
  <si>
    <r>
      <t xml:space="preserve">Kalkulačka celkového rozsahu snížení týdenní přímé pedagogické činnosti zástupců ředitele školy a školského zařízení a vedoucích učitelů praktického vyučování ve školách a školských zařízeních </t>
    </r>
    <r>
      <rPr>
        <b/>
        <u/>
        <sz val="11"/>
        <color theme="1"/>
        <rFont val="Calibri"/>
        <family val="2"/>
        <scheme val="minor"/>
      </rPr>
      <t>zřizovaných ministerstvem, krajem, obcí a svazkem obcí</t>
    </r>
  </si>
  <si>
    <t>Vykonávaný druh a školského zařízení školy podle přílohy č. 2</t>
  </si>
  <si>
    <t>Vykonávaný druh školy a školského zařízení podle přílohy č. 3</t>
  </si>
  <si>
    <t>Banka odpočtů (max. snížení PPČ)</t>
  </si>
  <si>
    <r>
      <t xml:space="preserve">Je-li ve škole nebo školském zažízení ustanoveno </t>
    </r>
    <r>
      <rPr>
        <b/>
        <sz val="11"/>
        <color theme="1"/>
        <rFont val="Calibri"/>
        <family val="2"/>
        <charset val="238"/>
        <scheme val="minor"/>
      </rPr>
      <t xml:space="preserve">více zástupců </t>
    </r>
    <r>
      <rPr>
        <sz val="11"/>
        <color theme="1"/>
        <rFont val="Calibri"/>
        <family val="2"/>
        <charset val="238"/>
        <scheme val="minor"/>
      </rPr>
      <t xml:space="preserve">ředitele školy nebo školského zařízení, </t>
    </r>
    <r>
      <rPr>
        <b/>
        <sz val="11"/>
        <color theme="1"/>
        <rFont val="Calibri"/>
        <family val="2"/>
        <charset val="238"/>
        <scheme val="minor"/>
      </rPr>
      <t>snižuje se</t>
    </r>
    <r>
      <rPr>
        <sz val="11"/>
        <color theme="1"/>
        <rFont val="Calibri"/>
        <family val="2"/>
        <charset val="238"/>
        <scheme val="minor"/>
      </rPr>
      <t xml:space="preserve"> jim týdenní rozsah přímé pedagogické činnosti v rozsahu určeném ředitelem školy,</t>
    </r>
    <r>
      <rPr>
        <b/>
        <sz val="11"/>
        <color theme="1"/>
        <rFont val="Calibri"/>
        <family val="2"/>
        <charset val="238"/>
        <scheme val="minor"/>
      </rPr>
      <t xml:space="preserve"> v souhrnu nejvýše v počtu hodin </t>
    </r>
    <r>
      <rPr>
        <sz val="11"/>
        <color theme="1"/>
        <rFont val="Calibri"/>
        <family val="2"/>
        <charset val="238"/>
        <scheme val="minor"/>
      </rPr>
      <t xml:space="preserve">stanoveném nařízením pro zástupce ředitele školy (tedy do výše </t>
    </r>
    <r>
      <rPr>
        <b/>
        <sz val="11"/>
        <color theme="1"/>
        <rFont val="Calibri"/>
        <family val="2"/>
        <charset val="238"/>
        <scheme val="minor"/>
      </rPr>
      <t>Banky odpočtů</t>
    </r>
    <r>
      <rPr>
        <sz val="11"/>
        <color theme="1"/>
        <rFont val="Calibri"/>
        <family val="2"/>
        <charset val="238"/>
        <scheme val="minor"/>
      </rPr>
      <t>).</t>
    </r>
  </si>
  <si>
    <r>
      <rPr>
        <sz val="11"/>
        <color theme="1"/>
        <rFont val="Calibri"/>
        <family val="2"/>
        <scheme val="minor"/>
      </rPr>
      <t xml:space="preserve">Probíhá-li na vaší škole </t>
    </r>
    <r>
      <rPr>
        <b/>
        <sz val="11"/>
        <color theme="1"/>
        <rFont val="Calibri"/>
        <family val="2"/>
        <scheme val="minor"/>
      </rPr>
      <t>odborný výcvik v 10 a více skupinách</t>
    </r>
    <r>
      <rPr>
        <sz val="11"/>
        <color theme="1"/>
        <rFont val="Calibri"/>
        <family val="2"/>
        <scheme val="minor"/>
      </rPr>
      <t xml:space="preserve">, vzniká </t>
    </r>
    <r>
      <rPr>
        <b/>
        <sz val="11"/>
        <color theme="1"/>
        <rFont val="Calibri"/>
        <family val="2"/>
        <scheme val="minor"/>
      </rPr>
      <t>nárok na vedoucího učitele odborného výcviku či zástupce ředitele školy pro odborný výcvik</t>
    </r>
    <r>
      <rPr>
        <sz val="11"/>
        <color theme="1"/>
        <rFont val="Calibri"/>
        <family val="2"/>
        <scheme val="minor"/>
      </rPr>
      <t>; zda půjde o vedoucího učitele či zástupce ředitele je v gesci ředitele školy. Těmto pracovníkům se přímá pedagogická činnost snižuje podle přílohy č.1.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</si>
</sst>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0" borderId="1" xfId="0" applyBorder="1" applyProtection="1">
      <protection locked="0"/>
    </xf>
    <xf numFmtId="0" fontId="0" fillId="2" borderId="1" xfId="0" applyFill="1" applyBorder="1" applyAlignment="1" applyProtection="1">
      <alignment horizontal="center"/>
      <protection hidden="1"/>
    </xf>
    <xf numFmtId="0" fontId="0" fillId="2" borderId="2" xfId="0" applyFill="1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0" xfId="0" applyFill="1" applyBorder="1" applyProtection="1">
      <protection hidden="1"/>
    </xf>
    <xf numFmtId="0" fontId="0" fillId="0" borderId="11" xfId="0" applyBorder="1" applyProtection="1">
      <protection locked="0"/>
    </xf>
    <xf numFmtId="0" fontId="0" fillId="2" borderId="12" xfId="0" applyFill="1" applyBorder="1" applyProtection="1">
      <protection hidden="1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4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8" fillId="2" borderId="23" xfId="0" applyFont="1" applyFill="1" applyBorder="1" applyProtection="1"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8" fillId="0" borderId="23" xfId="0" applyFont="1" applyBorder="1" applyProtection="1">
      <protection hidden="1"/>
    </xf>
    <xf numFmtId="0" fontId="0" fillId="2" borderId="25" xfId="0" applyFill="1" applyBorder="1" applyProtection="1">
      <protection hidden="1"/>
    </xf>
    <xf numFmtId="0" fontId="0" fillId="0" borderId="26" xfId="0" applyBorder="1" applyProtection="1">
      <protection locked="0"/>
    </xf>
    <xf numFmtId="0" fontId="0" fillId="0" borderId="27" xfId="0" applyBorder="1" applyProtection="1">
      <protection locked="0"/>
    </xf>
    <xf numFmtId="0" fontId="0" fillId="3" borderId="24" xfId="0" applyFill="1" applyBorder="1"/>
    <xf numFmtId="0" fontId="0" fillId="2" borderId="7" xfId="0" applyFill="1" applyBorder="1" applyProtection="1">
      <protection hidden="1"/>
    </xf>
    <xf numFmtId="0" fontId="8" fillId="4" borderId="9" xfId="0" applyFont="1" applyFill="1" applyBorder="1" applyProtection="1">
      <protection locked="0"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14" xfId="0" applyBorder="1" applyProtection="1">
      <protection locked="0" hidden="1"/>
    </xf>
    <xf numFmtId="0" fontId="0" fillId="0" borderId="28" xfId="0" applyBorder="1" applyProtection="1">
      <protection hidden="1"/>
    </xf>
    <xf numFmtId="0" fontId="0" fillId="2" borderId="29" xfId="0" applyFill="1" applyBorder="1" applyAlignment="1" applyProtection="1">
      <alignment horizontal="center"/>
      <protection hidden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7" xfId="0" applyBorder="1"/>
    <xf numFmtId="0" fontId="0" fillId="0" borderId="18" xfId="0" applyBorder="1" applyAlignment="1">
      <alignment wrapText="1"/>
    </xf>
    <xf numFmtId="0" fontId="0" fillId="0" borderId="0" xfId="0" applyAlignment="1">
      <alignment wrapText="1"/>
    </xf>
    <xf numFmtId="0" fontId="0" fillId="0" borderId="19" xfId="0" applyBorder="1"/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22" xfId="0" applyBorder="1"/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0" fillId="0" borderId="18" xfId="0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9" xfId="0" applyBorder="1" applyAlignment="1" applyProtection="1">
      <alignment horizontal="center" vertical="center" wrapText="1"/>
      <protection hidden="1"/>
    </xf>
    <xf numFmtId="0" fontId="0" fillId="0" borderId="20" xfId="0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center" vertical="center" wrapText="1"/>
      <protection hidden="1"/>
    </xf>
    <xf numFmtId="0" fontId="0" fillId="0" borderId="22" xfId="0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/>
      <protection hidden="1"/>
    </xf>
    <xf numFmtId="0" fontId="0" fillId="2" borderId="5" xfId="0" applyFill="1" applyBorder="1" applyAlignment="1" applyProtection="1">
      <alignment horizontal="center"/>
      <protection hidden="1"/>
    </xf>
    <xf numFmtId="0" fontId="0" fillId="2" borderId="6" xfId="0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6" fillId="0" borderId="0" xfId="0" applyFont="1" applyAlignment="1" applyProtection="1">
      <alignment horizont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0" fillId="0" borderId="15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8" fillId="0" borderId="18" xfId="0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</cellXfs>
  <cellStyles count="1">
    <cellStyle name="Normální" xfId="0" builtinId="0"/>
  </cellStyles>
  <dxfs count="2"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338795</xdr:colOff>
      <xdr:row>27</xdr:row>
      <xdr:rowOff>96798</xdr:rowOff>
    </xdr:from>
    <xdr:to>
      <xdr:col>0</xdr:col>
      <xdr:colOff>345709</xdr:colOff>
      <xdr:row>49</xdr:row>
      <xdr:rowOff>193597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5EE0DC57-19A8-4534-A636-EDC7255F59EE}"/>
            </a:ext>
          </a:extLst>
        </xdr:cNvPr>
        <xdr:cNvCxnSpPr/>
      </xdr:nvCxnSpPr>
      <xdr:spPr>
        <a:xfrm>
          <a:off x="338795" y="3927253"/>
          <a:ext cx="6914" cy="362994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8282</xdr:colOff>
      <xdr:row>33</xdr:row>
      <xdr:rowOff>142875</xdr:rowOff>
    </xdr:from>
    <xdr:to>
      <xdr:col>9</xdr:col>
      <xdr:colOff>19050</xdr:colOff>
      <xdr:row>34</xdr:row>
      <xdr:rowOff>182217</xdr:rowOff>
    </xdr:to>
    <xdr:cxnSp macro="">
      <xdr:nvCxnSpPr>
        <xdr:cNvPr id="3" name="Přímá spojnice se šipkou 2">
          <a:extLst>
            <a:ext uri="{FF2B5EF4-FFF2-40B4-BE49-F238E27FC236}">
              <a16:creationId xmlns:a16="http://schemas.microsoft.com/office/drawing/2014/main" id="{72D054C6-FC3E-4F89-8C9D-1B3C0D1B05C3}"/>
            </a:ext>
          </a:extLst>
        </xdr:cNvPr>
        <xdr:cNvCxnSpPr/>
      </xdr:nvCxnSpPr>
      <xdr:spPr>
        <a:xfrm flipV="1">
          <a:off x="5839239" y="4499527"/>
          <a:ext cx="623681" cy="2381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345709</xdr:colOff>
      <xdr:row>27</xdr:row>
      <xdr:rowOff>96800</xdr:rowOff>
    </xdr:from>
    <xdr:to>
      <xdr:col>0</xdr:col>
      <xdr:colOff>636104</xdr:colOff>
      <xdr:row>27</xdr:row>
      <xdr:rowOff>96800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id="{519D54FE-7BEE-4A59-AF07-760339A2A369}"/>
            </a:ext>
          </a:extLst>
        </xdr:cNvPr>
        <xdr:cNvCxnSpPr/>
      </xdr:nvCxnSpPr>
      <xdr:spPr>
        <a:xfrm>
          <a:off x="345709" y="3927255"/>
          <a:ext cx="29039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352623</xdr:colOff>
      <xdr:row>50</xdr:row>
      <xdr:rowOff>0</xdr:rowOff>
    </xdr:from>
    <xdr:to>
      <xdr:col>1</xdr:col>
      <xdr:colOff>0</xdr:colOff>
      <xdr:row>50</xdr:row>
      <xdr:rowOff>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1146BAF-697E-408D-95DC-3CC24C847C67}"/>
            </a:ext>
          </a:extLst>
        </xdr:cNvPr>
        <xdr:cNvCxnSpPr/>
      </xdr:nvCxnSpPr>
      <xdr:spPr>
        <a:xfrm>
          <a:off x="352623" y="7557197"/>
          <a:ext cx="29731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1455089</xdr:colOff>
      <xdr:row>41</xdr:row>
      <xdr:rowOff>7951</xdr:rowOff>
    </xdr:from>
    <xdr:to>
      <xdr:col>1</xdr:col>
      <xdr:colOff>1463040</xdr:colOff>
      <xdr:row>43</xdr:row>
      <xdr:rowOff>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254AAEBB-E620-4214-AAC2-CB5934CEB791}"/>
            </a:ext>
          </a:extLst>
        </xdr:cNvPr>
        <xdr:cNvCxnSpPr/>
      </xdr:nvCxnSpPr>
      <xdr:spPr>
        <a:xfrm flipH="1" flipV="1">
          <a:off x="2107096" y="6718852"/>
          <a:ext cx="7951" cy="37371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D83599-BF55-48E8-9A89-46858760C7FD}" name="TAB_P2" displayName="TAB_P2" ref="A2:C7" totalsRowShown="0">
  <autoFilter ref="A2:C7" xr:uid="{ECD83599-BF55-48E8-9A89-46858760C7FD}"/>
  <tableColumns count="3">
    <tableColumn id="1" xr3:uid="{9DC22D51-FB3B-4E92-9C2F-99A441E36EF9}" name="Činnost"/>
    <tableColumn id="2" xr3:uid="{6E846E75-828C-43C0-A94A-CA10BDB2D27E}" name="Příloha č."/>
    <tableColumn id="3" xr3:uid="{801741D6-0301-4CB3-9210-2F3A625C9F16}" name="Typ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08D9A3-6BA6-4B41-B7A0-158D8B5CEA4B}" name="TAB_PPC" displayName="TAB_PPC" ref="E2:H167" totalsRowShown="0">
  <autoFilter ref="E2:H167" xr:uid="{DB08D9A3-6BA6-4B41-B7A0-158D8B5CEA4B}"/>
  <tableColumns count="4">
    <tableColumn id="1" xr3:uid="{EE7036E3-8746-4E0A-A699-6968F2FCA2FD}" name="Typ"/>
    <tableColumn id="2" xr3:uid="{3D03C467-73B2-443A-B82A-8010A159095C}" name="Jednotky min"/>
    <tableColumn id="3" xr3:uid="{51C73EEE-B928-4D6E-85F7-9A4F98ED014D}" name="Jednotky max"/>
    <tableColumn id="4" xr3:uid="{B6FA2F93-54AC-443E-8003-C2422DF92DD4}" name="Snížení PPČ o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A54EAB4-AC8A-4C74-AC09-7D64D7F10B22}" name="TAB_P3" displayName="TAB_P3" ref="A9:C19" totalsRowShown="0">
  <autoFilter ref="A9:C19" xr:uid="{1A54EAB4-AC8A-4C74-AC09-7D64D7F10B22}"/>
  <tableColumns count="3">
    <tableColumn id="1" xr3:uid="{4C1033F1-4798-4CE1-9F97-5E87ED4041ED}" name="Činnost"/>
    <tableColumn id="2" xr3:uid="{E9E71DDF-BA36-4B74-9622-AA465526C76E}" name="Příloha č."/>
    <tableColumn id="3" xr3:uid="{6B1D567F-D525-471A-B748-DF4DE5AC43EA}" name="Typ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11BC1-7E29-4ACA-888F-66662BB9052E}">
  <sheetPr>
    <pageSetUpPr fitToPage="1"/>
  </sheetPr>
  <dimension ref="A1:N52"/>
  <sheetViews>
    <sheetView tabSelected="1" zoomScale="90" zoomScaleNormal="90" workbookViewId="0">
      <selection activeCell="C17" sqref="C17"/>
    </sheetView>
  </sheetViews>
  <sheetFormatPr defaultColWidth="9.1796875" defaultRowHeight="14.5" x14ac:dyDescent="0.35"/>
  <cols>
    <col min="1" max="1" width="9.1796875" style="1"/>
    <col min="2" max="2" width="36.1796875" style="1" customWidth="1"/>
    <col min="3" max="3" width="14.54296875" style="1" bestFit="1" customWidth="1"/>
    <col min="4" max="4" width="9.1796875" style="1" hidden="1" customWidth="1"/>
    <col min="5" max="5" width="13.54296875" style="1" hidden="1" customWidth="1"/>
    <col min="6" max="6" width="11.453125" style="1" hidden="1" customWidth="1"/>
    <col min="7" max="7" width="23.453125" style="1" customWidth="1"/>
    <col min="8" max="8" width="13.81640625" style="1" customWidth="1"/>
    <col min="9" max="10" width="9.1796875" style="1"/>
    <col min="11" max="11" width="47.54296875" style="1" bestFit="1" customWidth="1"/>
    <col min="12" max="12" width="14.54296875" style="1" bestFit="1" customWidth="1"/>
    <col min="13" max="14" width="11.54296875" style="1" hidden="1" customWidth="1"/>
    <col min="15" max="15" width="11.54296875" style="1" customWidth="1"/>
    <col min="16" max="16384" width="9.1796875" style="1"/>
  </cols>
  <sheetData>
    <row r="1" spans="1:14" ht="34.5" customHeight="1" x14ac:dyDescent="0.35">
      <c r="A1" s="55" t="s">
        <v>56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ht="15" thickBot="1" x14ac:dyDescent="0.4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idden="1" x14ac:dyDescent="0.35">
      <c r="A3" s="1" t="s">
        <v>21</v>
      </c>
    </row>
    <row r="4" spans="1:14" hidden="1" x14ac:dyDescent="0.35">
      <c r="A4" s="1" t="s">
        <v>22</v>
      </c>
      <c r="B4" s="1" t="s">
        <v>23</v>
      </c>
      <c r="C4" s="1" t="s">
        <v>24</v>
      </c>
    </row>
    <row r="5" spans="1:14" hidden="1" x14ac:dyDescent="0.35">
      <c r="A5" s="1">
        <f>COUNTA(B14:B23)+COUNTA(K14:K23)</f>
        <v>0</v>
      </c>
      <c r="B5" s="1">
        <f>COUNTA(B14:B23)</f>
        <v>0</v>
      </c>
      <c r="C5" s="1">
        <f>COUNTA(K14:K23)</f>
        <v>0</v>
      </c>
    </row>
    <row r="6" spans="1:14" hidden="1" x14ac:dyDescent="0.35"/>
    <row r="7" spans="1:14" x14ac:dyDescent="0.35">
      <c r="B7" s="42" t="s">
        <v>55</v>
      </c>
      <c r="C7" s="43"/>
      <c r="D7" s="43"/>
      <c r="E7" s="43"/>
      <c r="F7" s="43"/>
      <c r="G7" s="43"/>
      <c r="H7" s="43"/>
      <c r="I7" s="43"/>
      <c r="J7" s="43"/>
      <c r="K7" s="43"/>
      <c r="L7" s="44"/>
    </row>
    <row r="8" spans="1:14" x14ac:dyDescent="0.35">
      <c r="B8" s="45"/>
      <c r="C8" s="46"/>
      <c r="D8" s="46"/>
      <c r="E8" s="46"/>
      <c r="F8" s="46"/>
      <c r="G8" s="46"/>
      <c r="H8" s="46"/>
      <c r="I8" s="46"/>
      <c r="J8" s="46"/>
      <c r="K8" s="46"/>
      <c r="L8" s="47"/>
    </row>
    <row r="9" spans="1:14" x14ac:dyDescent="0.35">
      <c r="B9" s="45"/>
      <c r="C9" s="46"/>
      <c r="D9" s="46"/>
      <c r="E9" s="46"/>
      <c r="F9" s="46"/>
      <c r="G9" s="46"/>
      <c r="H9" s="46"/>
      <c r="I9" s="46"/>
      <c r="J9" s="46"/>
      <c r="K9" s="46"/>
      <c r="L9" s="47"/>
    </row>
    <row r="10" spans="1:14" ht="36" customHeight="1" thickBot="1" x14ac:dyDescent="0.4"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50"/>
    </row>
    <row r="12" spans="1:14" ht="15" thickBot="1" x14ac:dyDescent="0.4">
      <c r="B12" s="15" t="s">
        <v>57</v>
      </c>
      <c r="J12" s="15" t="s">
        <v>58</v>
      </c>
    </row>
    <row r="13" spans="1:14" x14ac:dyDescent="0.35">
      <c r="A13" s="7" t="s">
        <v>5</v>
      </c>
      <c r="B13" s="8" t="s">
        <v>29</v>
      </c>
      <c r="C13" s="9" t="s">
        <v>20</v>
      </c>
      <c r="D13" s="32" t="s">
        <v>30</v>
      </c>
      <c r="E13" s="8" t="s">
        <v>26</v>
      </c>
      <c r="F13" s="8" t="s">
        <v>28</v>
      </c>
      <c r="G13" s="9" t="s">
        <v>33</v>
      </c>
      <c r="H13"/>
      <c r="J13" s="7" t="s">
        <v>5</v>
      </c>
      <c r="K13" s="8" t="s">
        <v>29</v>
      </c>
      <c r="L13" s="9" t="s">
        <v>20</v>
      </c>
      <c r="M13" s="5" t="s">
        <v>30</v>
      </c>
      <c r="N13" s="4" t="s">
        <v>26</v>
      </c>
    </row>
    <row r="14" spans="1:14" x14ac:dyDescent="0.35">
      <c r="A14" s="10">
        <v>1</v>
      </c>
      <c r="B14" s="3"/>
      <c r="C14" s="11"/>
      <c r="D14" s="6" t="str">
        <f>IF(B14="","",VLOOKUP(B14,TAB_P2[],3,0))</f>
        <v/>
      </c>
      <c r="E14" s="2">
        <f>SUMIFS(TAB_PPC[Snížení PPČ o],TAB_PPC[Typ],D14,TAB_PPC[Jednotky min],"&lt;="&amp; C14,TAB_PPC[Jednotky max],"&gt;="&amp;C14)</f>
        <v>0</v>
      </c>
      <c r="F14" s="2" t="str">
        <f>IF(OR(D14="",D14="ŠD"),"",SUMIFS(TAB_PPC[Snížení PPČ o],TAB_PPC[Typ],D14,TAB_PPC[Jednotky min],"&lt;="&amp; $C$24,TAB_PPC[Jednotky max],"&gt;="&amp;$C$24))</f>
        <v/>
      </c>
      <c r="G14" s="11"/>
      <c r="J14" s="10">
        <v>1</v>
      </c>
      <c r="K14" s="3"/>
      <c r="L14" s="11"/>
      <c r="M14" s="6" t="str">
        <f>IF(K14="","",VLOOKUP(K14,TAB_P3[],3,0))</f>
        <v/>
      </c>
      <c r="N14" s="2">
        <f>SUMIFS(TAB_PPC[Snížení PPČ o],TAB_PPC[Typ],M14,TAB_PPC[Jednotky min],"&lt;="&amp; L14,TAB_PPC[Jednotky max],"&gt;="&amp;L14)</f>
        <v>0</v>
      </c>
    </row>
    <row r="15" spans="1:14" x14ac:dyDescent="0.35">
      <c r="A15" s="10">
        <v>2</v>
      </c>
      <c r="B15" s="3"/>
      <c r="C15" s="11"/>
      <c r="D15" s="6" t="str">
        <f>IF(B15="","",VLOOKUP(B15,DBS!$A$3:$C$7,3,0))</f>
        <v/>
      </c>
      <c r="E15" s="2">
        <f>SUMIFS(TAB_PPC[Snížení PPČ o],TAB_PPC[Typ],D15,TAB_PPC[Jednotky min],"&lt;="&amp; C15,TAB_PPC[Jednotky max],"&gt;="&amp;C15)</f>
        <v>0</v>
      </c>
      <c r="F15" s="2" t="str">
        <f>IF(OR(D15="",D15="ŠD"),"",SUMIFS(TAB_PPC[Snížení PPČ o],TAB_PPC[Typ],D15,TAB_PPC[Jednotky min],"&lt;="&amp; $C$24,TAB_PPC[Jednotky max],"&gt;="&amp;$C$24))</f>
        <v/>
      </c>
      <c r="G15" s="11"/>
      <c r="J15" s="10">
        <v>2</v>
      </c>
      <c r="K15" s="3"/>
      <c r="L15" s="11"/>
      <c r="M15" s="6" t="str">
        <f>IF(K15="","",VLOOKUP(K15,TAB_P3[],3,0))</f>
        <v/>
      </c>
      <c r="N15" s="2">
        <f>SUMIFS(TAB_PPC[Snížení PPČ o],TAB_PPC[Typ],M15,TAB_PPC[Jednotky min],"&lt;="&amp; L15,TAB_PPC[Jednotky max],"&gt;="&amp;L15)</f>
        <v>0</v>
      </c>
    </row>
    <row r="16" spans="1:14" x14ac:dyDescent="0.35">
      <c r="A16" s="10">
        <v>3</v>
      </c>
      <c r="B16" s="3"/>
      <c r="C16" s="11"/>
      <c r="D16" s="6" t="str">
        <f>IF(B16="","",VLOOKUP(B16,DBS!$A$3:$C$7,3,0))</f>
        <v/>
      </c>
      <c r="E16" s="2">
        <f>SUMIFS(TAB_PPC[Snížení PPČ o],TAB_PPC[Typ],D16,TAB_PPC[Jednotky min],"&lt;="&amp; C16,TAB_PPC[Jednotky max],"&gt;="&amp;C16)</f>
        <v>0</v>
      </c>
      <c r="F16" s="2" t="str">
        <f>IF(OR(D16="",D16="ŠD"),"",SUMIFS(TAB_PPC[Snížení PPČ o],TAB_PPC[Typ],D16,TAB_PPC[Jednotky min],"&lt;="&amp; $C$24,TAB_PPC[Jednotky max],"&gt;="&amp;$C$24))</f>
        <v/>
      </c>
      <c r="G16" s="11"/>
      <c r="J16" s="10">
        <v>3</v>
      </c>
      <c r="K16" s="3"/>
      <c r="L16" s="11"/>
      <c r="M16" s="6" t="str">
        <f>IF(K16="","",VLOOKUP(K16,TAB_P3[],3,0))</f>
        <v/>
      </c>
      <c r="N16" s="2">
        <f>SUMIFS(TAB_PPC[Snížení PPČ o],TAB_PPC[Typ],M16,TAB_PPC[Jednotky min],"&lt;="&amp; L16,TAB_PPC[Jednotky max],"&gt;="&amp;L16)</f>
        <v>0</v>
      </c>
    </row>
    <row r="17" spans="1:14" x14ac:dyDescent="0.35">
      <c r="A17" s="10">
        <v>4</v>
      </c>
      <c r="B17" s="3"/>
      <c r="C17" s="11"/>
      <c r="D17" s="6" t="str">
        <f>IF(B17="","",VLOOKUP(B17,DBS!$A$3:$C$7,3,0))</f>
        <v/>
      </c>
      <c r="E17" s="2">
        <f>SUMIFS(TAB_PPC[Snížení PPČ o],TAB_PPC[Typ],D17,TAB_PPC[Jednotky min],"&lt;="&amp; C17,TAB_PPC[Jednotky max],"&gt;="&amp;C17)</f>
        <v>0</v>
      </c>
      <c r="F17" s="2" t="str">
        <f>IF(OR(D17="",D17="ŠD"),"",SUMIFS(TAB_PPC[Snížení PPČ o],TAB_PPC[Typ],D17,TAB_PPC[Jednotky min],"&lt;="&amp; $C$24,TAB_PPC[Jednotky max],"&gt;="&amp;$C$24))</f>
        <v/>
      </c>
      <c r="G17" s="11"/>
      <c r="J17" s="10">
        <v>4</v>
      </c>
      <c r="K17" s="3"/>
      <c r="L17" s="11"/>
      <c r="M17" s="6" t="str">
        <f>IF(K17="","",VLOOKUP(K17,TAB_P3[],3,0))</f>
        <v/>
      </c>
      <c r="N17" s="2">
        <f>SUMIFS(TAB_PPC[Snížení PPČ o],TAB_PPC[Typ],M17,TAB_PPC[Jednotky min],"&lt;="&amp; L17,TAB_PPC[Jednotky max],"&gt;="&amp;L17)</f>
        <v>0</v>
      </c>
    </row>
    <row r="18" spans="1:14" x14ac:dyDescent="0.35">
      <c r="A18" s="20">
        <v>5</v>
      </c>
      <c r="B18" s="21"/>
      <c r="C18" s="11"/>
      <c r="D18" s="6" t="str">
        <f>IF(B18="","",VLOOKUP(B18,DBS!$A$3:$C$7,3,0))</f>
        <v/>
      </c>
      <c r="E18" s="2">
        <f>SUMIFS(TAB_PPC[Snížení PPČ o],TAB_PPC[Typ],D18,TAB_PPC[Jednotky min],"&lt;="&amp; C18,TAB_PPC[Jednotky max],"&gt;="&amp;C18)</f>
        <v>0</v>
      </c>
      <c r="F18" s="2" t="str">
        <f>IF(OR(D18="",D18="ŠD"),"",SUMIFS(TAB_PPC[Snížení PPČ o],TAB_PPC[Typ],D18,TAB_PPC[Jednotky min],"&lt;="&amp; $C$24,TAB_PPC[Jednotky max],"&gt;="&amp;$C$24))</f>
        <v/>
      </c>
      <c r="G18" s="11"/>
      <c r="J18" s="10">
        <v>5</v>
      </c>
      <c r="K18" s="21"/>
      <c r="L18" s="22"/>
      <c r="M18" s="6"/>
      <c r="N18" s="2">
        <f>SUMIFS(TAB_PPC[Snížení PPČ o],TAB_PPC[Typ],M18,TAB_PPC[Jednotky min],"&lt;="&amp; L18,TAB_PPC[Jednotky max],"&gt;="&amp;L18)</f>
        <v>0</v>
      </c>
    </row>
    <row r="19" spans="1:14" x14ac:dyDescent="0.35">
      <c r="A19" s="20">
        <v>6</v>
      </c>
      <c r="B19" s="21"/>
      <c r="C19" s="11"/>
      <c r="D19" s="6" t="str">
        <f>IF(B19="","",VLOOKUP(B19,DBS!$A$3:$C$7,3,0))</f>
        <v/>
      </c>
      <c r="E19" s="2">
        <f>SUMIFS(TAB_PPC[Snížení PPČ o],TAB_PPC[Typ],D19,TAB_PPC[Jednotky min],"&lt;="&amp; C19,TAB_PPC[Jednotky max],"&gt;="&amp;C19)</f>
        <v>0</v>
      </c>
      <c r="F19" s="2" t="str">
        <f>IF(OR(D19="",D19="ŠD"),"",SUMIFS(TAB_PPC[Snížení PPČ o],TAB_PPC[Typ],D19,TAB_PPC[Jednotky min],"&lt;="&amp; $C$24,TAB_PPC[Jednotky max],"&gt;="&amp;$C$24))</f>
        <v/>
      </c>
      <c r="G19" s="11"/>
      <c r="J19" s="10">
        <v>6</v>
      </c>
      <c r="K19" s="21"/>
      <c r="L19" s="22"/>
      <c r="M19" s="6"/>
      <c r="N19" s="2">
        <f>SUMIFS(TAB_PPC[Snížení PPČ o],TAB_PPC[Typ],M19,TAB_PPC[Jednotky min],"&lt;="&amp; L19,TAB_PPC[Jednotky max],"&gt;="&amp;L19)</f>
        <v>0</v>
      </c>
    </row>
    <row r="20" spans="1:14" x14ac:dyDescent="0.35">
      <c r="A20" s="20">
        <v>7</v>
      </c>
      <c r="B20" s="21"/>
      <c r="C20" s="11"/>
      <c r="D20" s="6" t="str">
        <f>IF(B20="","",VLOOKUP(B20,DBS!$A$3:$C$7,3,0))</f>
        <v/>
      </c>
      <c r="E20" s="2">
        <f>SUMIFS(TAB_PPC[Snížení PPČ o],TAB_PPC[Typ],D20,TAB_PPC[Jednotky min],"&lt;="&amp; C20,TAB_PPC[Jednotky max],"&gt;="&amp;C20)</f>
        <v>0</v>
      </c>
      <c r="F20" s="2" t="str">
        <f>IF(OR(D20="",D20="ŠD"),"",SUMIFS(TAB_PPC[Snížení PPČ o],TAB_PPC[Typ],D20,TAB_PPC[Jednotky min],"&lt;="&amp; $C$24,TAB_PPC[Jednotky max],"&gt;="&amp;$C$24))</f>
        <v/>
      </c>
      <c r="G20" s="11"/>
      <c r="J20" s="10">
        <v>7</v>
      </c>
      <c r="K20" s="21"/>
      <c r="L20" s="22"/>
      <c r="M20" s="6"/>
      <c r="N20" s="2">
        <f>SUMIFS(TAB_PPC[Snížení PPČ o],TAB_PPC[Typ],M20,TAB_PPC[Jednotky min],"&lt;="&amp; L20,TAB_PPC[Jednotky max],"&gt;="&amp;L20)</f>
        <v>0</v>
      </c>
    </row>
    <row r="21" spans="1:14" x14ac:dyDescent="0.35">
      <c r="A21" s="20">
        <v>8</v>
      </c>
      <c r="B21" s="21"/>
      <c r="C21" s="11"/>
      <c r="D21" s="6" t="str">
        <f>IF(B21="","",VLOOKUP(B21,DBS!$A$3:$C$7,3,0))</f>
        <v/>
      </c>
      <c r="E21" s="2">
        <f>SUMIFS(TAB_PPC[Snížení PPČ o],TAB_PPC[Typ],D21,TAB_PPC[Jednotky min],"&lt;="&amp; C21,TAB_PPC[Jednotky max],"&gt;="&amp;C21)</f>
        <v>0</v>
      </c>
      <c r="F21" s="2" t="str">
        <f>IF(OR(D21="",D21="ŠD"),"",SUMIFS(TAB_PPC[Snížení PPČ o],TAB_PPC[Typ],D21,TAB_PPC[Jednotky min],"&lt;="&amp; $C$24,TAB_PPC[Jednotky max],"&gt;="&amp;$C$24))</f>
        <v/>
      </c>
      <c r="G21" s="11"/>
      <c r="J21" s="10">
        <v>8</v>
      </c>
      <c r="K21" s="21"/>
      <c r="L21" s="22"/>
      <c r="M21" s="6"/>
      <c r="N21" s="2">
        <f>SUMIFS(TAB_PPC[Snížení PPČ o],TAB_PPC[Typ],M21,TAB_PPC[Jednotky min],"&lt;="&amp; L21,TAB_PPC[Jednotky max],"&gt;="&amp;L21)</f>
        <v>0</v>
      </c>
    </row>
    <row r="22" spans="1:14" x14ac:dyDescent="0.35">
      <c r="A22" s="20">
        <v>9</v>
      </c>
      <c r="B22" s="21"/>
      <c r="C22" s="11"/>
      <c r="D22" s="6" t="str">
        <f>IF(B22="","",VLOOKUP(B22,DBS!$A$3:$C$7,3,0))</f>
        <v/>
      </c>
      <c r="E22" s="2">
        <f>SUMIFS(TAB_PPC[Snížení PPČ o],TAB_PPC[Typ],D22,TAB_PPC[Jednotky min],"&lt;="&amp; C22,TAB_PPC[Jednotky max],"&gt;="&amp;C22)</f>
        <v>0</v>
      </c>
      <c r="F22" s="2" t="str">
        <f>IF(OR(D22="",D22="ŠD"),"",SUMIFS(TAB_PPC[Snížení PPČ o],TAB_PPC[Typ],D22,TAB_PPC[Jednotky min],"&lt;="&amp; $C$24,TAB_PPC[Jednotky max],"&gt;="&amp;$C$24))</f>
        <v/>
      </c>
      <c r="G22" s="11"/>
      <c r="J22" s="10">
        <v>9</v>
      </c>
      <c r="K22" s="21"/>
      <c r="L22" s="22"/>
      <c r="M22" s="6"/>
      <c r="N22" s="2">
        <f>SUMIFS(TAB_PPC[Snížení PPČ o],TAB_PPC[Typ],M22,TAB_PPC[Jednotky min],"&lt;="&amp; L22,TAB_PPC[Jednotky max],"&gt;="&amp;L22)</f>
        <v>0</v>
      </c>
    </row>
    <row r="23" spans="1:14" ht="15" thickBot="1" x14ac:dyDescent="0.4">
      <c r="A23" s="12">
        <v>10</v>
      </c>
      <c r="B23" s="13"/>
      <c r="C23" s="14"/>
      <c r="D23" s="6" t="str">
        <f>IF(B23="","",VLOOKUP(B23,DBS!$A$3:$C$7,3,0))</f>
        <v/>
      </c>
      <c r="E23" s="2">
        <f>SUMIFS(TAB_PPC[Snížení PPČ o],TAB_PPC[Typ],D23,TAB_PPC[Jednotky min],"&lt;="&amp; C23,TAB_PPC[Jednotky max],"&gt;="&amp;C23)</f>
        <v>0</v>
      </c>
      <c r="F23" s="2" t="str">
        <f>IF(OR(D23="",D23="ŠD"),"",SUMIFS(TAB_PPC[Snížení PPČ o],TAB_PPC[Typ],D23,TAB_PPC[Jednotky min],"&lt;="&amp; $C$24,TAB_PPC[Jednotky max],"&gt;="&amp;$C$24))</f>
        <v/>
      </c>
      <c r="G23" s="14"/>
      <c r="J23" s="12">
        <v>10</v>
      </c>
      <c r="K23" s="13"/>
      <c r="L23" s="14"/>
      <c r="M23" s="6" t="str">
        <f>IF(K23="","",VLOOKUP(K23,TAB_P3[],3,0))</f>
        <v/>
      </c>
      <c r="N23" s="2">
        <f>SUMIFS(TAB_PPC[Snížení PPČ o],TAB_PPC[Typ],M23,TAB_PPC[Jednotky min],"&lt;="&amp; L23,TAB_PPC[Jednotky max],"&gt;="&amp;L23)</f>
        <v>0</v>
      </c>
    </row>
    <row r="24" spans="1:14" hidden="1" x14ac:dyDescent="0.35">
      <c r="A24" s="1" t="s">
        <v>27</v>
      </c>
      <c r="C24" s="1">
        <f>SUM(C14:C23)</f>
        <v>0</v>
      </c>
      <c r="D24" s="31" t="str">
        <f>IF(B24="","",VLOOKUP(B24,DBS!$A$3:$C$7,3,0))</f>
        <v/>
      </c>
    </row>
    <row r="26" spans="1:14" ht="15" thickBot="1" x14ac:dyDescent="0.4">
      <c r="B26" s="15" t="s">
        <v>49</v>
      </c>
    </row>
    <row r="27" spans="1:14" ht="15" thickBot="1" x14ac:dyDescent="0.4">
      <c r="A27" s="15"/>
      <c r="J27" s="42" t="s">
        <v>52</v>
      </c>
      <c r="K27" s="43"/>
      <c r="L27" s="44"/>
    </row>
    <row r="28" spans="1:14" x14ac:dyDescent="0.35">
      <c r="A28" s="15"/>
      <c r="B28" s="24" t="s">
        <v>50</v>
      </c>
      <c r="C28" s="25"/>
      <c r="E28" s="1" cm="1">
        <f t="array" ref="E28">_xlfn.IFS(AND(C28&gt;=1,C28&lt;=120),7,AND(C28&gt;=121,C28&lt;=240),9,C28&gt;=241,2*(ROUNDUP((C28-240)/120,0))+9,C28=0,0)</f>
        <v>0</v>
      </c>
      <c r="F28" s="1">
        <f>SUM(E28:E29)</f>
        <v>0</v>
      </c>
      <c r="J28" s="45"/>
      <c r="K28" s="46"/>
      <c r="L28" s="47"/>
    </row>
    <row r="29" spans="1:14" ht="15" thickBot="1" x14ac:dyDescent="0.4">
      <c r="A29" s="15"/>
      <c r="B29" s="12" t="s">
        <v>51</v>
      </c>
      <c r="C29" s="30"/>
      <c r="E29" s="1" cm="1">
        <f t="array" ref="E29">_xlfn.IFS(AND(C29&gt;=1,C29&lt;=42),7,AND(C29&gt;=43,C29&lt;=84),9,C29&gt;=85,2*(ROUNDUP((C29-84)/42,0))+9,C29=0,0)</f>
        <v>0</v>
      </c>
      <c r="J29" s="45"/>
      <c r="K29" s="46"/>
      <c r="L29" s="47"/>
    </row>
    <row r="30" spans="1:14" x14ac:dyDescent="0.35">
      <c r="J30" s="45"/>
      <c r="K30" s="46"/>
      <c r="L30" s="47"/>
    </row>
    <row r="31" spans="1:14" ht="15" thickBot="1" x14ac:dyDescent="0.4">
      <c r="J31" s="48"/>
      <c r="K31" s="49"/>
      <c r="L31" s="50"/>
    </row>
    <row r="32" spans="1:14" ht="15" thickBot="1" x14ac:dyDescent="0.4"/>
    <row r="33" spans="2:11" x14ac:dyDescent="0.35">
      <c r="B33" s="42" t="s">
        <v>60</v>
      </c>
      <c r="C33" s="43"/>
      <c r="D33" s="43"/>
      <c r="E33" s="43"/>
      <c r="F33" s="43"/>
      <c r="G33" s="43"/>
      <c r="H33" s="44"/>
      <c r="J33" s="51" t="s">
        <v>59</v>
      </c>
      <c r="K33" s="52"/>
    </row>
    <row r="34" spans="2:11" ht="15" thickBot="1" x14ac:dyDescent="0.4">
      <c r="B34" s="45"/>
      <c r="C34" s="46"/>
      <c r="D34" s="46"/>
      <c r="E34" s="46"/>
      <c r="F34" s="46"/>
      <c r="G34" s="46"/>
      <c r="H34" s="47"/>
      <c r="J34" s="53">
        <f>IF(CinnostCelkem&lt;=1,SUM(SnizeniP2,SnizeniP3),IF(CinnostP2=0,SUM(SnizeniP3),IF(CinnostP2=1,SUM(SnizeniP2,SnizeniP3),IF(CinnostP3=1,MAX(F14:F23)+SUM(SnizeniP3),IF(CinnostP3=0,MAX(F14:F23),MAX(F14:F23)+SUM(SnizeniP3))))))+SUMIFS(G14:G23,D14:D23,"MŠ*")*2+SUMIFS(G14:G23,D14:D23,"ZŠ")*2+SUMIFS(G14:G23,D14:D23,"SŠ")*2+F28</f>
        <v>0</v>
      </c>
      <c r="K34" s="54"/>
    </row>
    <row r="35" spans="2:11" x14ac:dyDescent="0.35">
      <c r="B35" s="45"/>
      <c r="C35" s="46"/>
      <c r="D35" s="46"/>
      <c r="E35" s="46"/>
      <c r="F35" s="46"/>
      <c r="G35" s="46"/>
      <c r="H35" s="47"/>
    </row>
    <row r="36" spans="2:11" x14ac:dyDescent="0.35">
      <c r="B36" s="45"/>
      <c r="C36" s="46"/>
      <c r="D36" s="46"/>
      <c r="E36" s="46"/>
      <c r="F36" s="46"/>
      <c r="G36" s="46"/>
      <c r="H36" s="47"/>
    </row>
    <row r="37" spans="2:11" ht="15" thickBot="1" x14ac:dyDescent="0.4">
      <c r="B37" s="48"/>
      <c r="C37" s="49"/>
      <c r="D37" s="49"/>
      <c r="E37" s="49"/>
      <c r="F37" s="49"/>
      <c r="G37" s="49"/>
      <c r="H37" s="50"/>
    </row>
    <row r="39" spans="2:11" x14ac:dyDescent="0.35">
      <c r="B39" s="16" t="s">
        <v>53</v>
      </c>
    </row>
    <row r="40" spans="2:11" ht="15" thickBot="1" x14ac:dyDescent="0.4">
      <c r="G40" s="18"/>
    </row>
    <row r="41" spans="2:11" ht="15" thickBot="1" x14ac:dyDescent="0.4">
      <c r="B41" s="17"/>
      <c r="G41" s="19" cm="1">
        <f t="array" ref="G41">_xlfn.IFS(AND(B41&gt;=0,B41&lt;=9),0,AND(B41&gt;=10,B41&lt;=19),1,AND(B41&gt;=20,B41&lt;=39),2,B41&gt;=40,(ROUNDUP((B41-39)/20,0))+2)</f>
        <v>0</v>
      </c>
    </row>
    <row r="42" spans="2:11" ht="15" customHeight="1" x14ac:dyDescent="0.35">
      <c r="B42" s="16" t="str">
        <f>IF(AND(B41&gt;=1,B41&lt;=9), "Zadejte počet studentů účastnících se odborného výcviku, jako by se účastnili praktického vyučování, do buňky B28", "")</f>
        <v/>
      </c>
    </row>
    <row r="43" spans="2:11" ht="15" customHeight="1" thickBot="1" x14ac:dyDescent="0.4">
      <c r="B43" s="16"/>
    </row>
    <row r="44" spans="2:11" ht="15" customHeight="1" x14ac:dyDescent="0.35">
      <c r="B44" s="58" t="s">
        <v>61</v>
      </c>
      <c r="C44" s="59"/>
      <c r="D44" s="59"/>
      <c r="E44" s="59"/>
      <c r="F44" s="59"/>
      <c r="G44" s="59"/>
      <c r="H44" s="60"/>
    </row>
    <row r="45" spans="2:11" ht="15" customHeight="1" x14ac:dyDescent="0.35">
      <c r="B45" s="61"/>
      <c r="C45" s="62"/>
      <c r="D45" s="62"/>
      <c r="E45" s="62"/>
      <c r="F45" s="62"/>
      <c r="G45" s="62"/>
      <c r="H45" s="63"/>
    </row>
    <row r="46" spans="2:11" ht="15" customHeight="1" x14ac:dyDescent="0.35">
      <c r="B46" s="64"/>
      <c r="C46" s="62"/>
      <c r="D46" s="62"/>
      <c r="E46" s="62"/>
      <c r="F46" s="62"/>
      <c r="G46" s="62"/>
      <c r="H46" s="63"/>
    </row>
    <row r="47" spans="2:11" ht="15" customHeight="1" thickBot="1" x14ac:dyDescent="0.4">
      <c r="B47" s="65"/>
      <c r="C47" s="66"/>
      <c r="D47" s="66"/>
      <c r="E47" s="66"/>
      <c r="F47" s="66"/>
      <c r="G47" s="66"/>
      <c r="H47" s="67"/>
    </row>
    <row r="48" spans="2:11" ht="15" customHeight="1" thickBot="1" x14ac:dyDescent="0.4">
      <c r="C48"/>
      <c r="D48"/>
      <c r="E48"/>
      <c r="F48"/>
      <c r="G48"/>
    </row>
    <row r="49" spans="2:14" x14ac:dyDescent="0.35">
      <c r="B49" s="33" t="s">
        <v>54</v>
      </c>
      <c r="C49" s="34"/>
      <c r="D49" s="34"/>
      <c r="E49" s="34"/>
      <c r="F49" s="34"/>
      <c r="G49" s="34"/>
      <c r="H49" s="35"/>
      <c r="I49" s="28"/>
      <c r="J49" s="28"/>
      <c r="K49" s="28"/>
      <c r="L49" s="28"/>
      <c r="M49" s="26"/>
      <c r="N49" s="27"/>
    </row>
    <row r="50" spans="2:14" x14ac:dyDescent="0.35">
      <c r="B50" s="36"/>
      <c r="C50" s="37"/>
      <c r="D50" s="37"/>
      <c r="E50" s="37"/>
      <c r="F50" s="37"/>
      <c r="G50" s="37"/>
      <c r="H50" s="38"/>
      <c r="I50" s="28"/>
      <c r="J50" s="28"/>
      <c r="K50" s="28"/>
      <c r="L50" s="28"/>
      <c r="M50" s="28"/>
      <c r="N50" s="29"/>
    </row>
    <row r="51" spans="2:14" ht="15" thickBot="1" x14ac:dyDescent="0.4">
      <c r="B51" s="39"/>
      <c r="C51" s="40"/>
      <c r="D51" s="40"/>
      <c r="E51" s="40"/>
      <c r="F51" s="40"/>
      <c r="G51" s="40"/>
      <c r="H51" s="41"/>
      <c r="I51" s="28"/>
      <c r="J51" s="28"/>
      <c r="K51" s="28"/>
      <c r="L51" s="28"/>
      <c r="M51" s="28"/>
      <c r="N51" s="29"/>
    </row>
    <row r="52" spans="2:14" ht="15" customHeight="1" x14ac:dyDescent="0.35"/>
  </sheetData>
  <sheetProtection sheet="1" selectLockedCells="1"/>
  <mergeCells count="9">
    <mergeCell ref="B49:H51"/>
    <mergeCell ref="B33:H37"/>
    <mergeCell ref="J33:K33"/>
    <mergeCell ref="J34:K34"/>
    <mergeCell ref="A1:N1"/>
    <mergeCell ref="A2:N2"/>
    <mergeCell ref="J27:L31"/>
    <mergeCell ref="B7:L10"/>
    <mergeCell ref="B44:H47"/>
  </mergeCells>
  <conditionalFormatting sqref="C14:C23 L14:L23">
    <cfRule type="expression" dxfId="1" priority="3">
      <formula>AND(B14&lt;&gt;"",C14="")</formula>
    </cfRule>
  </conditionalFormatting>
  <conditionalFormatting sqref="J34:K34">
    <cfRule type="cellIs" dxfId="0" priority="1" operator="greaterThan">
      <formula>0</formula>
    </cfRule>
  </conditionalFormatting>
  <dataValidations count="2">
    <dataValidation type="list" allowBlank="1" showInputMessage="1" showErrorMessage="1" sqref="K14:K23" xr:uid="{22951291-85A5-4DA8-AC49-C2DCC8339CFE}">
      <formula1>OVER_P3</formula1>
    </dataValidation>
    <dataValidation type="list" allowBlank="1" showInputMessage="1" showErrorMessage="1" sqref="B14:B23" xr:uid="{E7E7B153-53CC-4006-B524-B1A1526E4459}">
      <formula1>OVER_P2</formula1>
    </dataValidation>
  </dataValidations>
  <pageMargins left="0.25" right="0.25" top="0.75" bottom="0.75" header="0.3" footer="0.3"/>
  <pageSetup paperSize="9" scale="84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8F976-D4F4-48EF-AAEF-97D11EEEA1CD}">
  <dimension ref="A1:H167"/>
  <sheetViews>
    <sheetView workbookViewId="0">
      <pane ySplit="2" topLeftCell="A5" activePane="bottomLeft" state="frozen"/>
      <selection pane="bottomLeft" activeCell="K161" sqref="K161"/>
    </sheetView>
  </sheetViews>
  <sheetFormatPr defaultRowHeight="14.5" x14ac:dyDescent="0.35"/>
  <cols>
    <col min="1" max="1" width="47.54296875" bestFit="1" customWidth="1"/>
    <col min="2" max="2" width="11.1796875" customWidth="1"/>
    <col min="6" max="6" width="15" customWidth="1"/>
    <col min="7" max="7" width="15.453125" customWidth="1"/>
    <col min="8" max="8" width="14.54296875" customWidth="1"/>
  </cols>
  <sheetData>
    <row r="1" spans="1:8" x14ac:dyDescent="0.35">
      <c r="E1" t="s">
        <v>25</v>
      </c>
    </row>
    <row r="2" spans="1:8" x14ac:dyDescent="0.35">
      <c r="A2" t="s">
        <v>1</v>
      </c>
      <c r="B2" t="s">
        <v>2</v>
      </c>
      <c r="C2" t="s">
        <v>6</v>
      </c>
      <c r="E2" t="s">
        <v>6</v>
      </c>
      <c r="F2" t="s">
        <v>8</v>
      </c>
      <c r="G2" t="s">
        <v>9</v>
      </c>
      <c r="H2" t="s">
        <v>10</v>
      </c>
    </row>
    <row r="3" spans="1:8" x14ac:dyDescent="0.35">
      <c r="A3" t="s">
        <v>0</v>
      </c>
      <c r="B3">
        <v>2</v>
      </c>
      <c r="C3" t="s">
        <v>7</v>
      </c>
      <c r="E3" t="s">
        <v>7</v>
      </c>
      <c r="F3">
        <v>1</v>
      </c>
      <c r="G3">
        <v>3</v>
      </c>
      <c r="H3">
        <v>0</v>
      </c>
    </row>
    <row r="4" spans="1:8" x14ac:dyDescent="0.35">
      <c r="A4" t="s">
        <v>18</v>
      </c>
      <c r="B4">
        <v>2</v>
      </c>
      <c r="C4" t="s">
        <v>19</v>
      </c>
      <c r="E4" t="s">
        <v>7</v>
      </c>
      <c r="F4">
        <v>4</v>
      </c>
      <c r="G4">
        <v>6</v>
      </c>
      <c r="H4">
        <v>11</v>
      </c>
    </row>
    <row r="5" spans="1:8" x14ac:dyDescent="0.35">
      <c r="A5" t="s">
        <v>3</v>
      </c>
      <c r="B5">
        <v>2</v>
      </c>
      <c r="C5" t="s">
        <v>11</v>
      </c>
      <c r="E5" t="s">
        <v>7</v>
      </c>
      <c r="F5">
        <v>7</v>
      </c>
      <c r="G5">
        <v>9</v>
      </c>
      <c r="H5">
        <v>14</v>
      </c>
    </row>
    <row r="6" spans="1:8" x14ac:dyDescent="0.35">
      <c r="A6" t="s">
        <v>4</v>
      </c>
      <c r="B6">
        <v>2</v>
      </c>
      <c r="C6" t="s">
        <v>13</v>
      </c>
      <c r="E6" t="s">
        <v>7</v>
      </c>
      <c r="F6">
        <v>10</v>
      </c>
      <c r="G6">
        <v>12</v>
      </c>
      <c r="H6">
        <v>17</v>
      </c>
    </row>
    <row r="7" spans="1:8" x14ac:dyDescent="0.35">
      <c r="A7" t="s">
        <v>34</v>
      </c>
      <c r="B7">
        <v>2</v>
      </c>
      <c r="C7" t="s">
        <v>12</v>
      </c>
      <c r="E7" t="s">
        <v>7</v>
      </c>
      <c r="F7">
        <f t="shared" ref="F7:F28" si="0">G6+1</f>
        <v>13</v>
      </c>
      <c r="G7">
        <f>TAB_PPC[[#This Row],[Jednotky min]]+2</f>
        <v>15</v>
      </c>
      <c r="H7">
        <f t="shared" ref="H7:H8" si="1">H6+3</f>
        <v>20</v>
      </c>
    </row>
    <row r="8" spans="1:8" x14ac:dyDescent="0.35">
      <c r="E8" t="s">
        <v>7</v>
      </c>
      <c r="F8">
        <f t="shared" si="0"/>
        <v>16</v>
      </c>
      <c r="G8">
        <f>TAB_PPC[[#This Row],[Jednotky min]]+2</f>
        <v>18</v>
      </c>
      <c r="H8">
        <f t="shared" si="1"/>
        <v>23</v>
      </c>
    </row>
    <row r="9" spans="1:8" x14ac:dyDescent="0.35">
      <c r="A9" t="s">
        <v>1</v>
      </c>
      <c r="B9" t="s">
        <v>2</v>
      </c>
      <c r="C9" t="s">
        <v>6</v>
      </c>
      <c r="E9" t="s">
        <v>7</v>
      </c>
      <c r="F9">
        <f t="shared" si="0"/>
        <v>19</v>
      </c>
      <c r="G9">
        <f>TAB_PPC[[#This Row],[Jednotky min]]+2</f>
        <v>21</v>
      </c>
      <c r="H9">
        <f t="shared" ref="H9" si="2">H8+3</f>
        <v>26</v>
      </c>
    </row>
    <row r="10" spans="1:8" x14ac:dyDescent="0.35">
      <c r="A10" t="s">
        <v>31</v>
      </c>
      <c r="B10">
        <v>3</v>
      </c>
      <c r="C10" t="s">
        <v>14</v>
      </c>
      <c r="E10" t="s">
        <v>7</v>
      </c>
      <c r="F10">
        <f t="shared" si="0"/>
        <v>22</v>
      </c>
      <c r="G10">
        <f>TAB_PPC[[#This Row],[Jednotky min]]+2</f>
        <v>24</v>
      </c>
      <c r="H10">
        <f t="shared" ref="H10:H28" si="3">H9+3</f>
        <v>29</v>
      </c>
    </row>
    <row r="11" spans="1:8" x14ac:dyDescent="0.35">
      <c r="A11" t="s">
        <v>32</v>
      </c>
      <c r="B11">
        <v>3</v>
      </c>
      <c r="C11" t="s">
        <v>15</v>
      </c>
      <c r="E11" t="s">
        <v>7</v>
      </c>
      <c r="F11">
        <f t="shared" si="0"/>
        <v>25</v>
      </c>
      <c r="G11">
        <f>TAB_PPC[[#This Row],[Jednotky min]]+2</f>
        <v>27</v>
      </c>
      <c r="H11">
        <f t="shared" si="3"/>
        <v>32</v>
      </c>
    </row>
    <row r="12" spans="1:8" x14ac:dyDescent="0.35">
      <c r="A12" t="s">
        <v>16</v>
      </c>
      <c r="B12">
        <v>3</v>
      </c>
      <c r="C12" t="s">
        <v>17</v>
      </c>
      <c r="E12" t="s">
        <v>7</v>
      </c>
      <c r="F12">
        <f t="shared" si="0"/>
        <v>28</v>
      </c>
      <c r="G12">
        <f>TAB_PPC[[#This Row],[Jednotky min]]+2</f>
        <v>30</v>
      </c>
      <c r="H12">
        <f t="shared" si="3"/>
        <v>35</v>
      </c>
    </row>
    <row r="13" spans="1:8" x14ac:dyDescent="0.35">
      <c r="A13" t="s">
        <v>35</v>
      </c>
      <c r="B13">
        <v>3</v>
      </c>
      <c r="C13" t="s">
        <v>36</v>
      </c>
      <c r="E13" t="s">
        <v>7</v>
      </c>
      <c r="F13">
        <f t="shared" si="0"/>
        <v>31</v>
      </c>
      <c r="G13">
        <f>TAB_PPC[[#This Row],[Jednotky min]]+2</f>
        <v>33</v>
      </c>
      <c r="H13">
        <f t="shared" si="3"/>
        <v>38</v>
      </c>
    </row>
    <row r="14" spans="1:8" x14ac:dyDescent="0.35">
      <c r="A14" t="s">
        <v>37</v>
      </c>
      <c r="B14">
        <v>3</v>
      </c>
      <c r="C14" t="s">
        <v>38</v>
      </c>
      <c r="E14" t="s">
        <v>7</v>
      </c>
      <c r="F14">
        <f t="shared" si="0"/>
        <v>34</v>
      </c>
      <c r="G14">
        <f>TAB_PPC[[#This Row],[Jednotky min]]+2</f>
        <v>36</v>
      </c>
      <c r="H14">
        <f t="shared" si="3"/>
        <v>41</v>
      </c>
    </row>
    <row r="15" spans="1:8" x14ac:dyDescent="0.35">
      <c r="A15" t="s">
        <v>39</v>
      </c>
      <c r="B15">
        <v>3</v>
      </c>
      <c r="C15" t="s">
        <v>40</v>
      </c>
      <c r="E15" t="s">
        <v>7</v>
      </c>
      <c r="F15">
        <f t="shared" si="0"/>
        <v>37</v>
      </c>
      <c r="G15">
        <f>TAB_PPC[[#This Row],[Jednotky min]]+2</f>
        <v>39</v>
      </c>
      <c r="H15">
        <f t="shared" si="3"/>
        <v>44</v>
      </c>
    </row>
    <row r="16" spans="1:8" x14ac:dyDescent="0.35">
      <c r="A16" t="s">
        <v>41</v>
      </c>
      <c r="B16">
        <v>3</v>
      </c>
      <c r="C16" t="s">
        <v>42</v>
      </c>
      <c r="E16" t="s">
        <v>7</v>
      </c>
      <c r="F16">
        <f t="shared" si="0"/>
        <v>40</v>
      </c>
      <c r="G16">
        <f>TAB_PPC[[#This Row],[Jednotky min]]+2</f>
        <v>42</v>
      </c>
      <c r="H16">
        <f t="shared" si="3"/>
        <v>47</v>
      </c>
    </row>
    <row r="17" spans="1:8" x14ac:dyDescent="0.35">
      <c r="A17" t="s">
        <v>46</v>
      </c>
      <c r="B17">
        <v>3</v>
      </c>
      <c r="C17" t="s">
        <v>43</v>
      </c>
      <c r="E17" t="s">
        <v>7</v>
      </c>
      <c r="F17">
        <f t="shared" si="0"/>
        <v>43</v>
      </c>
      <c r="G17">
        <f>TAB_PPC[[#This Row],[Jednotky min]]+2</f>
        <v>45</v>
      </c>
      <c r="H17">
        <f t="shared" si="3"/>
        <v>50</v>
      </c>
    </row>
    <row r="18" spans="1:8" x14ac:dyDescent="0.35">
      <c r="A18" t="s">
        <v>47</v>
      </c>
      <c r="B18">
        <v>3</v>
      </c>
      <c r="C18" t="s">
        <v>48</v>
      </c>
      <c r="E18" t="s">
        <v>7</v>
      </c>
      <c r="F18">
        <f t="shared" si="0"/>
        <v>46</v>
      </c>
      <c r="G18">
        <f>TAB_PPC[[#This Row],[Jednotky min]]+2</f>
        <v>48</v>
      </c>
      <c r="H18">
        <f t="shared" si="3"/>
        <v>53</v>
      </c>
    </row>
    <row r="19" spans="1:8" x14ac:dyDescent="0.35">
      <c r="A19" s="23" t="s">
        <v>44</v>
      </c>
      <c r="B19" s="23">
        <v>3</v>
      </c>
      <c r="C19" s="23" t="s">
        <v>45</v>
      </c>
      <c r="E19" t="s">
        <v>7</v>
      </c>
      <c r="F19">
        <f t="shared" si="0"/>
        <v>49</v>
      </c>
      <c r="G19">
        <f>TAB_PPC[[#This Row],[Jednotky min]]+2</f>
        <v>51</v>
      </c>
      <c r="H19">
        <f t="shared" si="3"/>
        <v>56</v>
      </c>
    </row>
    <row r="20" spans="1:8" x14ac:dyDescent="0.35">
      <c r="E20" t="s">
        <v>7</v>
      </c>
      <c r="F20">
        <f t="shared" si="0"/>
        <v>52</v>
      </c>
      <c r="G20">
        <f>TAB_PPC[[#This Row],[Jednotky min]]+2</f>
        <v>54</v>
      </c>
      <c r="H20">
        <f t="shared" si="3"/>
        <v>59</v>
      </c>
    </row>
    <row r="21" spans="1:8" x14ac:dyDescent="0.35">
      <c r="E21" t="s">
        <v>7</v>
      </c>
      <c r="F21">
        <f t="shared" si="0"/>
        <v>55</v>
      </c>
      <c r="G21">
        <f>TAB_PPC[[#This Row],[Jednotky min]]+2</f>
        <v>57</v>
      </c>
      <c r="H21">
        <f t="shared" si="3"/>
        <v>62</v>
      </c>
    </row>
    <row r="22" spans="1:8" x14ac:dyDescent="0.35">
      <c r="E22" t="s">
        <v>7</v>
      </c>
      <c r="F22">
        <f t="shared" si="0"/>
        <v>58</v>
      </c>
      <c r="G22">
        <f>TAB_PPC[[#This Row],[Jednotky min]]+2</f>
        <v>60</v>
      </c>
      <c r="H22">
        <f t="shared" si="3"/>
        <v>65</v>
      </c>
    </row>
    <row r="23" spans="1:8" x14ac:dyDescent="0.35">
      <c r="E23" t="s">
        <v>7</v>
      </c>
      <c r="F23">
        <f t="shared" si="0"/>
        <v>61</v>
      </c>
      <c r="G23">
        <f>TAB_PPC[[#This Row],[Jednotky min]]+2</f>
        <v>63</v>
      </c>
      <c r="H23">
        <f t="shared" si="3"/>
        <v>68</v>
      </c>
    </row>
    <row r="24" spans="1:8" x14ac:dyDescent="0.35">
      <c r="E24" t="s">
        <v>7</v>
      </c>
      <c r="F24">
        <f t="shared" si="0"/>
        <v>64</v>
      </c>
      <c r="G24">
        <f>TAB_PPC[[#This Row],[Jednotky min]]+2</f>
        <v>66</v>
      </c>
      <c r="H24">
        <f t="shared" si="3"/>
        <v>71</v>
      </c>
    </row>
    <row r="25" spans="1:8" x14ac:dyDescent="0.35">
      <c r="E25" t="s">
        <v>7</v>
      </c>
      <c r="F25">
        <f t="shared" si="0"/>
        <v>67</v>
      </c>
      <c r="G25">
        <f>TAB_PPC[[#This Row],[Jednotky min]]+2</f>
        <v>69</v>
      </c>
      <c r="H25">
        <f t="shared" si="3"/>
        <v>74</v>
      </c>
    </row>
    <row r="26" spans="1:8" x14ac:dyDescent="0.35">
      <c r="E26" t="s">
        <v>7</v>
      </c>
      <c r="F26">
        <f t="shared" si="0"/>
        <v>70</v>
      </c>
      <c r="G26">
        <f>TAB_PPC[[#This Row],[Jednotky min]]+2</f>
        <v>72</v>
      </c>
      <c r="H26">
        <f t="shared" si="3"/>
        <v>77</v>
      </c>
    </row>
    <row r="27" spans="1:8" x14ac:dyDescent="0.35">
      <c r="E27" t="s">
        <v>7</v>
      </c>
      <c r="F27">
        <f t="shared" si="0"/>
        <v>73</v>
      </c>
      <c r="G27">
        <f>TAB_PPC[[#This Row],[Jednotky min]]+2</f>
        <v>75</v>
      </c>
      <c r="H27">
        <f t="shared" si="3"/>
        <v>80</v>
      </c>
    </row>
    <row r="28" spans="1:8" x14ac:dyDescent="0.35">
      <c r="E28" t="s">
        <v>7</v>
      </c>
      <c r="F28">
        <f t="shared" si="0"/>
        <v>76</v>
      </c>
      <c r="G28">
        <f>TAB_PPC[[#This Row],[Jednotky min]]+2</f>
        <v>78</v>
      </c>
      <c r="H28">
        <f t="shared" si="3"/>
        <v>83</v>
      </c>
    </row>
    <row r="29" spans="1:8" x14ac:dyDescent="0.35">
      <c r="E29" t="s">
        <v>19</v>
      </c>
      <c r="F29">
        <v>1</v>
      </c>
      <c r="G29">
        <v>2</v>
      </c>
      <c r="H29">
        <v>0</v>
      </c>
    </row>
    <row r="30" spans="1:8" x14ac:dyDescent="0.35">
      <c r="E30" t="s">
        <v>19</v>
      </c>
      <c r="F30">
        <v>3</v>
      </c>
      <c r="G30">
        <v>999</v>
      </c>
      <c r="H30">
        <v>15</v>
      </c>
    </row>
    <row r="31" spans="1:8" x14ac:dyDescent="0.35">
      <c r="E31" t="s">
        <v>11</v>
      </c>
      <c r="F31">
        <v>1</v>
      </c>
      <c r="G31">
        <v>4</v>
      </c>
      <c r="H31">
        <v>0</v>
      </c>
    </row>
    <row r="32" spans="1:8" x14ac:dyDescent="0.35">
      <c r="E32" t="s">
        <v>11</v>
      </c>
      <c r="F32">
        <v>5</v>
      </c>
      <c r="G32">
        <v>6</v>
      </c>
      <c r="H32">
        <v>9</v>
      </c>
    </row>
    <row r="33" spans="5:8" x14ac:dyDescent="0.35">
      <c r="E33" t="s">
        <v>11</v>
      </c>
      <c r="F33">
        <v>7</v>
      </c>
      <c r="G33">
        <v>14</v>
      </c>
      <c r="H33">
        <v>11</v>
      </c>
    </row>
    <row r="34" spans="5:8" x14ac:dyDescent="0.35">
      <c r="E34" t="s">
        <v>11</v>
      </c>
      <c r="F34">
        <v>15</v>
      </c>
      <c r="G34">
        <v>17</v>
      </c>
      <c r="H34">
        <v>15</v>
      </c>
    </row>
    <row r="35" spans="5:8" x14ac:dyDescent="0.35">
      <c r="E35" t="s">
        <v>11</v>
      </c>
      <c r="F35">
        <v>18</v>
      </c>
      <c r="G35">
        <v>26</v>
      </c>
      <c r="H35">
        <v>22</v>
      </c>
    </row>
    <row r="36" spans="5:8" x14ac:dyDescent="0.35">
      <c r="E36" t="s">
        <v>11</v>
      </c>
      <c r="F36">
        <v>27</v>
      </c>
      <c r="G36">
        <v>35</v>
      </c>
      <c r="H36">
        <v>33</v>
      </c>
    </row>
    <row r="37" spans="5:8" x14ac:dyDescent="0.35">
      <c r="E37" t="s">
        <v>11</v>
      </c>
      <c r="F37">
        <f>G36+1</f>
        <v>36</v>
      </c>
      <c r="G37">
        <f>TAB_PPC[[#This Row],[Jednotky min]]+8</f>
        <v>44</v>
      </c>
      <c r="H37">
        <f>H36+11</f>
        <v>44</v>
      </c>
    </row>
    <row r="38" spans="5:8" x14ac:dyDescent="0.35">
      <c r="E38" t="s">
        <v>11</v>
      </c>
      <c r="F38">
        <f t="shared" ref="F38:F56" si="4">G37+1</f>
        <v>45</v>
      </c>
      <c r="G38">
        <f>TAB_PPC[[#This Row],[Jednotky min]]+8</f>
        <v>53</v>
      </c>
      <c r="H38">
        <f t="shared" ref="H38:H56" si="5">H37+11</f>
        <v>55</v>
      </c>
    </row>
    <row r="39" spans="5:8" x14ac:dyDescent="0.35">
      <c r="E39" t="s">
        <v>11</v>
      </c>
      <c r="F39">
        <f t="shared" si="4"/>
        <v>54</v>
      </c>
      <c r="G39">
        <f>TAB_PPC[[#This Row],[Jednotky min]]+8</f>
        <v>62</v>
      </c>
      <c r="H39">
        <f t="shared" si="5"/>
        <v>66</v>
      </c>
    </row>
    <row r="40" spans="5:8" x14ac:dyDescent="0.35">
      <c r="E40" t="s">
        <v>11</v>
      </c>
      <c r="F40">
        <f t="shared" si="4"/>
        <v>63</v>
      </c>
      <c r="G40">
        <f>TAB_PPC[[#This Row],[Jednotky min]]+8</f>
        <v>71</v>
      </c>
      <c r="H40">
        <f t="shared" si="5"/>
        <v>77</v>
      </c>
    </row>
    <row r="41" spans="5:8" x14ac:dyDescent="0.35">
      <c r="E41" t="s">
        <v>11</v>
      </c>
      <c r="F41">
        <f t="shared" si="4"/>
        <v>72</v>
      </c>
      <c r="G41">
        <f>TAB_PPC[[#This Row],[Jednotky min]]+8</f>
        <v>80</v>
      </c>
      <c r="H41">
        <f t="shared" si="5"/>
        <v>88</v>
      </c>
    </row>
    <row r="42" spans="5:8" x14ac:dyDescent="0.35">
      <c r="E42" t="s">
        <v>11</v>
      </c>
      <c r="F42">
        <f t="shared" si="4"/>
        <v>81</v>
      </c>
      <c r="G42">
        <f>TAB_PPC[[#This Row],[Jednotky min]]+8</f>
        <v>89</v>
      </c>
      <c r="H42">
        <f t="shared" si="5"/>
        <v>99</v>
      </c>
    </row>
    <row r="43" spans="5:8" x14ac:dyDescent="0.35">
      <c r="E43" t="s">
        <v>11</v>
      </c>
      <c r="F43">
        <f t="shared" si="4"/>
        <v>90</v>
      </c>
      <c r="G43">
        <f>TAB_PPC[[#This Row],[Jednotky min]]+8</f>
        <v>98</v>
      </c>
      <c r="H43">
        <f t="shared" si="5"/>
        <v>110</v>
      </c>
    </row>
    <row r="44" spans="5:8" x14ac:dyDescent="0.35">
      <c r="E44" t="s">
        <v>11</v>
      </c>
      <c r="F44">
        <f t="shared" si="4"/>
        <v>99</v>
      </c>
      <c r="G44">
        <f>TAB_PPC[[#This Row],[Jednotky min]]+8</f>
        <v>107</v>
      </c>
      <c r="H44">
        <f t="shared" si="5"/>
        <v>121</v>
      </c>
    </row>
    <row r="45" spans="5:8" x14ac:dyDescent="0.35">
      <c r="E45" t="s">
        <v>11</v>
      </c>
      <c r="F45">
        <f t="shared" si="4"/>
        <v>108</v>
      </c>
      <c r="G45">
        <f>TAB_PPC[[#This Row],[Jednotky min]]+8</f>
        <v>116</v>
      </c>
      <c r="H45">
        <f t="shared" si="5"/>
        <v>132</v>
      </c>
    </row>
    <row r="46" spans="5:8" x14ac:dyDescent="0.35">
      <c r="E46" t="s">
        <v>11</v>
      </c>
      <c r="F46">
        <f t="shared" si="4"/>
        <v>117</v>
      </c>
      <c r="G46">
        <f>TAB_PPC[[#This Row],[Jednotky min]]+8</f>
        <v>125</v>
      </c>
      <c r="H46">
        <f t="shared" si="5"/>
        <v>143</v>
      </c>
    </row>
    <row r="47" spans="5:8" x14ac:dyDescent="0.35">
      <c r="E47" t="s">
        <v>11</v>
      </c>
      <c r="F47">
        <f t="shared" si="4"/>
        <v>126</v>
      </c>
      <c r="G47">
        <f>TAB_PPC[[#This Row],[Jednotky min]]+8</f>
        <v>134</v>
      </c>
      <c r="H47">
        <f t="shared" si="5"/>
        <v>154</v>
      </c>
    </row>
    <row r="48" spans="5:8" x14ac:dyDescent="0.35">
      <c r="E48" t="s">
        <v>11</v>
      </c>
      <c r="F48">
        <f t="shared" si="4"/>
        <v>135</v>
      </c>
      <c r="G48">
        <f>TAB_PPC[[#This Row],[Jednotky min]]+8</f>
        <v>143</v>
      </c>
      <c r="H48">
        <f t="shared" si="5"/>
        <v>165</v>
      </c>
    </row>
    <row r="49" spans="5:8" x14ac:dyDescent="0.35">
      <c r="E49" t="s">
        <v>11</v>
      </c>
      <c r="F49">
        <f t="shared" si="4"/>
        <v>144</v>
      </c>
      <c r="G49">
        <f>TAB_PPC[[#This Row],[Jednotky min]]+8</f>
        <v>152</v>
      </c>
      <c r="H49">
        <f t="shared" si="5"/>
        <v>176</v>
      </c>
    </row>
    <row r="50" spans="5:8" x14ac:dyDescent="0.35">
      <c r="E50" t="s">
        <v>11</v>
      </c>
      <c r="F50">
        <f t="shared" si="4"/>
        <v>153</v>
      </c>
      <c r="G50">
        <f>TAB_PPC[[#This Row],[Jednotky min]]+8</f>
        <v>161</v>
      </c>
      <c r="H50">
        <f t="shared" si="5"/>
        <v>187</v>
      </c>
    </row>
    <row r="51" spans="5:8" x14ac:dyDescent="0.35">
      <c r="E51" t="s">
        <v>11</v>
      </c>
      <c r="F51">
        <f t="shared" si="4"/>
        <v>162</v>
      </c>
      <c r="G51">
        <f>TAB_PPC[[#This Row],[Jednotky min]]+8</f>
        <v>170</v>
      </c>
      <c r="H51">
        <f t="shared" si="5"/>
        <v>198</v>
      </c>
    </row>
    <row r="52" spans="5:8" x14ac:dyDescent="0.35">
      <c r="E52" t="s">
        <v>11</v>
      </c>
      <c r="F52">
        <f t="shared" si="4"/>
        <v>171</v>
      </c>
      <c r="G52">
        <f>TAB_PPC[[#This Row],[Jednotky min]]+8</f>
        <v>179</v>
      </c>
      <c r="H52">
        <f t="shared" si="5"/>
        <v>209</v>
      </c>
    </row>
    <row r="53" spans="5:8" x14ac:dyDescent="0.35">
      <c r="E53" t="s">
        <v>11</v>
      </c>
      <c r="F53">
        <f t="shared" si="4"/>
        <v>180</v>
      </c>
      <c r="G53">
        <f>TAB_PPC[[#This Row],[Jednotky min]]+8</f>
        <v>188</v>
      </c>
      <c r="H53">
        <f t="shared" si="5"/>
        <v>220</v>
      </c>
    </row>
    <row r="54" spans="5:8" x14ac:dyDescent="0.35">
      <c r="E54" t="s">
        <v>11</v>
      </c>
      <c r="F54">
        <f t="shared" si="4"/>
        <v>189</v>
      </c>
      <c r="G54">
        <f>TAB_PPC[[#This Row],[Jednotky min]]+8</f>
        <v>197</v>
      </c>
      <c r="H54">
        <f t="shared" si="5"/>
        <v>231</v>
      </c>
    </row>
    <row r="55" spans="5:8" x14ac:dyDescent="0.35">
      <c r="E55" t="s">
        <v>11</v>
      </c>
      <c r="F55">
        <f t="shared" si="4"/>
        <v>198</v>
      </c>
      <c r="G55">
        <f>TAB_PPC[[#This Row],[Jednotky min]]+8</f>
        <v>206</v>
      </c>
      <c r="H55">
        <f t="shared" si="5"/>
        <v>242</v>
      </c>
    </row>
    <row r="56" spans="5:8" x14ac:dyDescent="0.35">
      <c r="E56" t="s">
        <v>11</v>
      </c>
      <c r="F56">
        <f t="shared" si="4"/>
        <v>207</v>
      </c>
      <c r="G56">
        <f>TAB_PPC[[#This Row],[Jednotky min]]+8</f>
        <v>215</v>
      </c>
      <c r="H56">
        <f t="shared" si="5"/>
        <v>253</v>
      </c>
    </row>
    <row r="57" spans="5:8" x14ac:dyDescent="0.35">
      <c r="E57" t="s">
        <v>12</v>
      </c>
      <c r="F57">
        <v>1</v>
      </c>
      <c r="G57">
        <v>3</v>
      </c>
      <c r="H57">
        <v>0</v>
      </c>
    </row>
    <row r="58" spans="5:8" x14ac:dyDescent="0.35">
      <c r="E58" t="s">
        <v>12</v>
      </c>
      <c r="F58">
        <v>4</v>
      </c>
      <c r="G58">
        <v>8</v>
      </c>
      <c r="H58">
        <v>7</v>
      </c>
    </row>
    <row r="59" spans="5:8" x14ac:dyDescent="0.35">
      <c r="E59" t="s">
        <v>12</v>
      </c>
      <c r="F59">
        <v>9</v>
      </c>
      <c r="G59">
        <v>14</v>
      </c>
      <c r="H59">
        <v>11</v>
      </c>
    </row>
    <row r="60" spans="5:8" x14ac:dyDescent="0.35">
      <c r="E60" t="s">
        <v>12</v>
      </c>
      <c r="F60">
        <v>15</v>
      </c>
      <c r="G60">
        <v>17</v>
      </c>
      <c r="H60">
        <v>16</v>
      </c>
    </row>
    <row r="61" spans="5:8" x14ac:dyDescent="0.35">
      <c r="E61" t="s">
        <v>12</v>
      </c>
      <c r="F61">
        <v>18</v>
      </c>
      <c r="G61">
        <v>26</v>
      </c>
      <c r="H61">
        <v>22</v>
      </c>
    </row>
    <row r="62" spans="5:8" x14ac:dyDescent="0.35">
      <c r="E62" t="s">
        <v>12</v>
      </c>
      <c r="F62">
        <v>27</v>
      </c>
      <c r="G62">
        <v>35</v>
      </c>
      <c r="H62">
        <v>33</v>
      </c>
    </row>
    <row r="63" spans="5:8" x14ac:dyDescent="0.35">
      <c r="E63" t="s">
        <v>12</v>
      </c>
      <c r="F63">
        <f>G62+1</f>
        <v>36</v>
      </c>
      <c r="G63">
        <f>TAB_PPC[[#This Row],[Jednotky min]]+8</f>
        <v>44</v>
      </c>
      <c r="H63">
        <f>H62+11</f>
        <v>44</v>
      </c>
    </row>
    <row r="64" spans="5:8" x14ac:dyDescent="0.35">
      <c r="E64" t="s">
        <v>12</v>
      </c>
      <c r="F64">
        <f t="shared" ref="F64:F77" si="6">G63+1</f>
        <v>45</v>
      </c>
      <c r="G64">
        <f>TAB_PPC[[#This Row],[Jednotky min]]+8</f>
        <v>53</v>
      </c>
      <c r="H64">
        <f t="shared" ref="H64:H77" si="7">H63+11</f>
        <v>55</v>
      </c>
    </row>
    <row r="65" spans="5:8" x14ac:dyDescent="0.35">
      <c r="E65" t="s">
        <v>12</v>
      </c>
      <c r="F65">
        <f t="shared" si="6"/>
        <v>54</v>
      </c>
      <c r="G65">
        <f>TAB_PPC[[#This Row],[Jednotky min]]+8</f>
        <v>62</v>
      </c>
      <c r="H65">
        <f t="shared" si="7"/>
        <v>66</v>
      </c>
    </row>
    <row r="66" spans="5:8" x14ac:dyDescent="0.35">
      <c r="E66" t="s">
        <v>12</v>
      </c>
      <c r="F66">
        <f t="shared" si="6"/>
        <v>63</v>
      </c>
      <c r="G66">
        <f>TAB_PPC[[#This Row],[Jednotky min]]+8</f>
        <v>71</v>
      </c>
      <c r="H66">
        <f t="shared" si="7"/>
        <v>77</v>
      </c>
    </row>
    <row r="67" spans="5:8" x14ac:dyDescent="0.35">
      <c r="E67" t="s">
        <v>12</v>
      </c>
      <c r="F67">
        <f t="shared" si="6"/>
        <v>72</v>
      </c>
      <c r="G67">
        <f>TAB_PPC[[#This Row],[Jednotky min]]+8</f>
        <v>80</v>
      </c>
      <c r="H67">
        <f t="shared" si="7"/>
        <v>88</v>
      </c>
    </row>
    <row r="68" spans="5:8" x14ac:dyDescent="0.35">
      <c r="E68" t="s">
        <v>12</v>
      </c>
      <c r="F68">
        <f t="shared" si="6"/>
        <v>81</v>
      </c>
      <c r="G68">
        <f>TAB_PPC[[#This Row],[Jednotky min]]+8</f>
        <v>89</v>
      </c>
      <c r="H68">
        <f t="shared" si="7"/>
        <v>99</v>
      </c>
    </row>
    <row r="69" spans="5:8" x14ac:dyDescent="0.35">
      <c r="E69" t="s">
        <v>12</v>
      </c>
      <c r="F69">
        <f t="shared" si="6"/>
        <v>90</v>
      </c>
      <c r="G69">
        <f>TAB_PPC[[#This Row],[Jednotky min]]+8</f>
        <v>98</v>
      </c>
      <c r="H69">
        <f t="shared" si="7"/>
        <v>110</v>
      </c>
    </row>
    <row r="70" spans="5:8" x14ac:dyDescent="0.35">
      <c r="E70" t="s">
        <v>12</v>
      </c>
      <c r="F70">
        <f t="shared" si="6"/>
        <v>99</v>
      </c>
      <c r="G70">
        <f>TAB_PPC[[#This Row],[Jednotky min]]+8</f>
        <v>107</v>
      </c>
      <c r="H70">
        <f t="shared" si="7"/>
        <v>121</v>
      </c>
    </row>
    <row r="71" spans="5:8" x14ac:dyDescent="0.35">
      <c r="E71" t="s">
        <v>12</v>
      </c>
      <c r="F71">
        <f t="shared" si="6"/>
        <v>108</v>
      </c>
      <c r="G71">
        <f>TAB_PPC[[#This Row],[Jednotky min]]+8</f>
        <v>116</v>
      </c>
      <c r="H71">
        <f t="shared" si="7"/>
        <v>132</v>
      </c>
    </row>
    <row r="72" spans="5:8" x14ac:dyDescent="0.35">
      <c r="E72" t="s">
        <v>12</v>
      </c>
      <c r="F72">
        <f t="shared" si="6"/>
        <v>117</v>
      </c>
      <c r="G72">
        <f>TAB_PPC[[#This Row],[Jednotky min]]+8</f>
        <v>125</v>
      </c>
      <c r="H72">
        <f t="shared" si="7"/>
        <v>143</v>
      </c>
    </row>
    <row r="73" spans="5:8" x14ac:dyDescent="0.35">
      <c r="E73" t="s">
        <v>12</v>
      </c>
      <c r="F73">
        <f t="shared" si="6"/>
        <v>126</v>
      </c>
      <c r="G73">
        <f>TAB_PPC[[#This Row],[Jednotky min]]+8</f>
        <v>134</v>
      </c>
      <c r="H73">
        <f t="shared" si="7"/>
        <v>154</v>
      </c>
    </row>
    <row r="74" spans="5:8" x14ac:dyDescent="0.35">
      <c r="E74" t="s">
        <v>12</v>
      </c>
      <c r="F74">
        <f t="shared" si="6"/>
        <v>135</v>
      </c>
      <c r="G74">
        <f>TAB_PPC[[#This Row],[Jednotky min]]+8</f>
        <v>143</v>
      </c>
      <c r="H74">
        <f t="shared" si="7"/>
        <v>165</v>
      </c>
    </row>
    <row r="75" spans="5:8" x14ac:dyDescent="0.35">
      <c r="E75" t="s">
        <v>12</v>
      </c>
      <c r="F75">
        <f t="shared" si="6"/>
        <v>144</v>
      </c>
      <c r="G75">
        <f>TAB_PPC[[#This Row],[Jednotky min]]+8</f>
        <v>152</v>
      </c>
      <c r="H75">
        <f t="shared" si="7"/>
        <v>176</v>
      </c>
    </row>
    <row r="76" spans="5:8" x14ac:dyDescent="0.35">
      <c r="E76" t="s">
        <v>12</v>
      </c>
      <c r="F76">
        <f t="shared" si="6"/>
        <v>153</v>
      </c>
      <c r="G76">
        <f>TAB_PPC[[#This Row],[Jednotky min]]+8</f>
        <v>161</v>
      </c>
      <c r="H76">
        <f t="shared" si="7"/>
        <v>187</v>
      </c>
    </row>
    <row r="77" spans="5:8" x14ac:dyDescent="0.35">
      <c r="E77" t="s">
        <v>12</v>
      </c>
      <c r="F77">
        <f t="shared" si="6"/>
        <v>162</v>
      </c>
      <c r="G77">
        <f>TAB_PPC[[#This Row],[Jednotky min]]+8</f>
        <v>170</v>
      </c>
      <c r="H77">
        <f t="shared" si="7"/>
        <v>198</v>
      </c>
    </row>
    <row r="78" spans="5:8" x14ac:dyDescent="0.35">
      <c r="E78" t="s">
        <v>12</v>
      </c>
      <c r="F78">
        <f>G77+1</f>
        <v>171</v>
      </c>
      <c r="G78">
        <f>TAB_PPC[[#This Row],[Jednotky min]]+8</f>
        <v>179</v>
      </c>
      <c r="H78">
        <f>H77+11</f>
        <v>209</v>
      </c>
    </row>
    <row r="79" spans="5:8" x14ac:dyDescent="0.35">
      <c r="E79" t="s">
        <v>12</v>
      </c>
      <c r="F79">
        <f>G78+1</f>
        <v>180</v>
      </c>
      <c r="G79">
        <f>TAB_PPC[[#This Row],[Jednotky min]]+8</f>
        <v>188</v>
      </c>
      <c r="H79">
        <f>H78+11</f>
        <v>220</v>
      </c>
    </row>
    <row r="80" spans="5:8" x14ac:dyDescent="0.35">
      <c r="E80" t="s">
        <v>13</v>
      </c>
      <c r="F80">
        <v>1</v>
      </c>
      <c r="G80">
        <v>1</v>
      </c>
      <c r="H80">
        <v>0</v>
      </c>
    </row>
    <row r="81" spans="5:8" x14ac:dyDescent="0.35">
      <c r="E81" t="s">
        <v>13</v>
      </c>
      <c r="F81">
        <v>2</v>
      </c>
      <c r="G81">
        <v>3</v>
      </c>
      <c r="H81">
        <v>3</v>
      </c>
    </row>
    <row r="82" spans="5:8" x14ac:dyDescent="0.35">
      <c r="E82" t="s">
        <v>13</v>
      </c>
      <c r="F82">
        <v>4</v>
      </c>
      <c r="G82">
        <v>6</v>
      </c>
      <c r="H82">
        <v>5</v>
      </c>
    </row>
    <row r="83" spans="5:8" x14ac:dyDescent="0.35">
      <c r="E83" t="s">
        <v>13</v>
      </c>
      <c r="F83">
        <v>7</v>
      </c>
      <c r="G83">
        <v>11</v>
      </c>
      <c r="H83">
        <v>7</v>
      </c>
    </row>
    <row r="84" spans="5:8" x14ac:dyDescent="0.35">
      <c r="E84" t="s">
        <v>13</v>
      </c>
      <c r="F84">
        <v>12</v>
      </c>
      <c r="G84">
        <v>14</v>
      </c>
      <c r="H84">
        <v>9</v>
      </c>
    </row>
    <row r="85" spans="5:8" x14ac:dyDescent="0.35">
      <c r="E85" t="s">
        <v>13</v>
      </c>
      <c r="F85">
        <v>15</v>
      </c>
      <c r="G85">
        <v>9999</v>
      </c>
      <c r="H85">
        <v>11</v>
      </c>
    </row>
    <row r="86" spans="5:8" x14ac:dyDescent="0.35">
      <c r="E86" t="s">
        <v>14</v>
      </c>
      <c r="F86">
        <v>1</v>
      </c>
      <c r="G86">
        <v>14</v>
      </c>
      <c r="H86">
        <v>11</v>
      </c>
    </row>
    <row r="87" spans="5:8" x14ac:dyDescent="0.35">
      <c r="E87" t="s">
        <v>14</v>
      </c>
      <c r="F87">
        <v>15</v>
      </c>
      <c r="G87">
        <v>29</v>
      </c>
      <c r="H87">
        <v>14</v>
      </c>
    </row>
    <row r="88" spans="5:8" x14ac:dyDescent="0.35">
      <c r="E88" t="s">
        <v>14</v>
      </c>
      <c r="F88">
        <v>30</v>
      </c>
      <c r="G88">
        <v>39</v>
      </c>
      <c r="H88">
        <v>18</v>
      </c>
    </row>
    <row r="89" spans="5:8" x14ac:dyDescent="0.35">
      <c r="E89" t="s">
        <v>14</v>
      </c>
      <c r="F89">
        <v>40</v>
      </c>
      <c r="G89">
        <v>9999</v>
      </c>
      <c r="H89">
        <v>23</v>
      </c>
    </row>
    <row r="90" spans="5:8" x14ac:dyDescent="0.35">
      <c r="E90" t="s">
        <v>15</v>
      </c>
      <c r="F90">
        <v>1</v>
      </c>
      <c r="G90">
        <v>14</v>
      </c>
      <c r="H90">
        <v>9</v>
      </c>
    </row>
    <row r="91" spans="5:8" x14ac:dyDescent="0.35">
      <c r="E91" t="s">
        <v>15</v>
      </c>
      <c r="F91">
        <v>15</v>
      </c>
      <c r="G91">
        <v>29</v>
      </c>
      <c r="H91">
        <v>12</v>
      </c>
    </row>
    <row r="92" spans="5:8" x14ac:dyDescent="0.35">
      <c r="E92" t="s">
        <v>15</v>
      </c>
      <c r="F92">
        <v>30</v>
      </c>
      <c r="G92">
        <v>39</v>
      </c>
      <c r="H92">
        <v>16</v>
      </c>
    </row>
    <row r="93" spans="5:8" x14ac:dyDescent="0.35">
      <c r="E93" t="s">
        <v>15</v>
      </c>
      <c r="F93">
        <v>40</v>
      </c>
      <c r="G93">
        <v>9999</v>
      </c>
      <c r="H93">
        <v>21</v>
      </c>
    </row>
    <row r="94" spans="5:8" x14ac:dyDescent="0.35">
      <c r="E94" t="s">
        <v>17</v>
      </c>
      <c r="F94">
        <v>1</v>
      </c>
      <c r="G94">
        <v>9999</v>
      </c>
      <c r="H94">
        <v>3</v>
      </c>
    </row>
    <row r="95" spans="5:8" x14ac:dyDescent="0.35">
      <c r="E95" t="s">
        <v>36</v>
      </c>
      <c r="F95">
        <v>1</v>
      </c>
      <c r="G95">
        <v>13</v>
      </c>
      <c r="H95">
        <v>0</v>
      </c>
    </row>
    <row r="96" spans="5:8" x14ac:dyDescent="0.35">
      <c r="E96" t="s">
        <v>36</v>
      </c>
      <c r="F96">
        <v>5</v>
      </c>
      <c r="G96">
        <v>14</v>
      </c>
      <c r="H96">
        <v>16</v>
      </c>
    </row>
    <row r="97" spans="5:8" x14ac:dyDescent="0.35">
      <c r="E97" t="s">
        <v>36</v>
      </c>
      <c r="F97">
        <v>15</v>
      </c>
      <c r="G97">
        <v>22</v>
      </c>
      <c r="H97">
        <v>18</v>
      </c>
    </row>
    <row r="98" spans="5:8" x14ac:dyDescent="0.35">
      <c r="E98" t="s">
        <v>36</v>
      </c>
      <c r="F98">
        <v>23</v>
      </c>
      <c r="G98">
        <v>999</v>
      </c>
      <c r="H98">
        <v>19</v>
      </c>
    </row>
    <row r="99" spans="5:8" x14ac:dyDescent="0.35">
      <c r="E99" t="s">
        <v>38</v>
      </c>
      <c r="F99">
        <v>1</v>
      </c>
      <c r="G99">
        <v>14</v>
      </c>
      <c r="H99">
        <v>9</v>
      </c>
    </row>
    <row r="100" spans="5:8" x14ac:dyDescent="0.35">
      <c r="E100" t="s">
        <v>38</v>
      </c>
      <c r="F100">
        <v>15</v>
      </c>
      <c r="G100">
        <v>29</v>
      </c>
      <c r="H100">
        <v>12</v>
      </c>
    </row>
    <row r="101" spans="5:8" x14ac:dyDescent="0.35">
      <c r="E101" t="s">
        <v>38</v>
      </c>
      <c r="F101">
        <v>30</v>
      </c>
      <c r="G101">
        <v>999</v>
      </c>
      <c r="H101">
        <v>15</v>
      </c>
    </row>
    <row r="102" spans="5:8" x14ac:dyDescent="0.35">
      <c r="E102" t="s">
        <v>40</v>
      </c>
      <c r="F102">
        <v>1</v>
      </c>
      <c r="G102">
        <v>4</v>
      </c>
      <c r="H102">
        <v>0</v>
      </c>
    </row>
    <row r="103" spans="5:8" x14ac:dyDescent="0.35">
      <c r="E103" t="s">
        <v>40</v>
      </c>
      <c r="F103">
        <v>5</v>
      </c>
      <c r="G103">
        <v>14</v>
      </c>
      <c r="H103">
        <v>14</v>
      </c>
    </row>
    <row r="104" spans="5:8" x14ac:dyDescent="0.35">
      <c r="E104" t="s">
        <v>40</v>
      </c>
      <c r="F104">
        <v>15</v>
      </c>
      <c r="G104">
        <v>22</v>
      </c>
      <c r="H104">
        <v>16</v>
      </c>
    </row>
    <row r="105" spans="5:8" x14ac:dyDescent="0.35">
      <c r="E105" t="s">
        <v>40</v>
      </c>
      <c r="F105">
        <v>23</v>
      </c>
      <c r="G105">
        <v>999</v>
      </c>
      <c r="H105">
        <v>17</v>
      </c>
    </row>
    <row r="106" spans="5:8" x14ac:dyDescent="0.35">
      <c r="E106" t="s">
        <v>42</v>
      </c>
      <c r="F106">
        <v>1</v>
      </c>
      <c r="G106">
        <v>5</v>
      </c>
      <c r="H106">
        <v>10</v>
      </c>
    </row>
    <row r="107" spans="5:8" x14ac:dyDescent="0.35">
      <c r="E107" t="s">
        <v>42</v>
      </c>
      <c r="F107">
        <v>6</v>
      </c>
      <c r="G107">
        <v>12</v>
      </c>
      <c r="H107">
        <f>H106+2</f>
        <v>12</v>
      </c>
    </row>
    <row r="108" spans="5:8" x14ac:dyDescent="0.35">
      <c r="E108" t="s">
        <v>42</v>
      </c>
      <c r="F108">
        <f>F107+7</f>
        <v>13</v>
      </c>
      <c r="G108">
        <f>G107+7</f>
        <v>19</v>
      </c>
      <c r="H108">
        <f t="shared" ref="H108:H131" si="8">H107+2</f>
        <v>14</v>
      </c>
    </row>
    <row r="109" spans="5:8" x14ac:dyDescent="0.35">
      <c r="E109" t="s">
        <v>42</v>
      </c>
      <c r="F109">
        <f>F108+7</f>
        <v>20</v>
      </c>
      <c r="G109">
        <f t="shared" ref="G109:G131" si="9">G108+7</f>
        <v>26</v>
      </c>
      <c r="H109">
        <f t="shared" si="8"/>
        <v>16</v>
      </c>
    </row>
    <row r="110" spans="5:8" x14ac:dyDescent="0.35">
      <c r="E110" t="s">
        <v>42</v>
      </c>
      <c r="F110">
        <f t="shared" ref="F110:F131" si="10">F109+7</f>
        <v>27</v>
      </c>
      <c r="G110">
        <f t="shared" si="9"/>
        <v>33</v>
      </c>
      <c r="H110">
        <f t="shared" si="8"/>
        <v>18</v>
      </c>
    </row>
    <row r="111" spans="5:8" x14ac:dyDescent="0.35">
      <c r="E111" t="s">
        <v>42</v>
      </c>
      <c r="F111">
        <f t="shared" si="10"/>
        <v>34</v>
      </c>
      <c r="G111">
        <f t="shared" si="9"/>
        <v>40</v>
      </c>
      <c r="H111">
        <f t="shared" si="8"/>
        <v>20</v>
      </c>
    </row>
    <row r="112" spans="5:8" x14ac:dyDescent="0.35">
      <c r="E112" t="s">
        <v>42</v>
      </c>
      <c r="F112">
        <f t="shared" si="10"/>
        <v>41</v>
      </c>
      <c r="G112">
        <f t="shared" si="9"/>
        <v>47</v>
      </c>
      <c r="H112">
        <f t="shared" si="8"/>
        <v>22</v>
      </c>
    </row>
    <row r="113" spans="5:8" x14ac:dyDescent="0.35">
      <c r="E113" t="s">
        <v>42</v>
      </c>
      <c r="F113">
        <f t="shared" si="10"/>
        <v>48</v>
      </c>
      <c r="G113">
        <f t="shared" si="9"/>
        <v>54</v>
      </c>
      <c r="H113">
        <f t="shared" si="8"/>
        <v>24</v>
      </c>
    </row>
    <row r="114" spans="5:8" x14ac:dyDescent="0.35">
      <c r="E114" t="s">
        <v>42</v>
      </c>
      <c r="F114">
        <f t="shared" si="10"/>
        <v>55</v>
      </c>
      <c r="G114">
        <f t="shared" si="9"/>
        <v>61</v>
      </c>
      <c r="H114">
        <f t="shared" si="8"/>
        <v>26</v>
      </c>
    </row>
    <row r="115" spans="5:8" x14ac:dyDescent="0.35">
      <c r="E115" t="s">
        <v>42</v>
      </c>
      <c r="F115">
        <f t="shared" si="10"/>
        <v>62</v>
      </c>
      <c r="G115">
        <f t="shared" si="9"/>
        <v>68</v>
      </c>
      <c r="H115">
        <f t="shared" si="8"/>
        <v>28</v>
      </c>
    </row>
    <row r="116" spans="5:8" x14ac:dyDescent="0.35">
      <c r="E116" t="s">
        <v>42</v>
      </c>
      <c r="F116">
        <f t="shared" si="10"/>
        <v>69</v>
      </c>
      <c r="G116">
        <f t="shared" si="9"/>
        <v>75</v>
      </c>
      <c r="H116">
        <f t="shared" si="8"/>
        <v>30</v>
      </c>
    </row>
    <row r="117" spans="5:8" x14ac:dyDescent="0.35">
      <c r="E117" t="s">
        <v>42</v>
      </c>
      <c r="F117">
        <f t="shared" si="10"/>
        <v>76</v>
      </c>
      <c r="G117">
        <f t="shared" si="9"/>
        <v>82</v>
      </c>
      <c r="H117">
        <f t="shared" si="8"/>
        <v>32</v>
      </c>
    </row>
    <row r="118" spans="5:8" x14ac:dyDescent="0.35">
      <c r="E118" t="s">
        <v>42</v>
      </c>
      <c r="F118">
        <f t="shared" si="10"/>
        <v>83</v>
      </c>
      <c r="G118">
        <f t="shared" si="9"/>
        <v>89</v>
      </c>
      <c r="H118">
        <f t="shared" si="8"/>
        <v>34</v>
      </c>
    </row>
    <row r="119" spans="5:8" x14ac:dyDescent="0.35">
      <c r="E119" t="s">
        <v>42</v>
      </c>
      <c r="F119">
        <f t="shared" si="10"/>
        <v>90</v>
      </c>
      <c r="G119">
        <f t="shared" si="9"/>
        <v>96</v>
      </c>
      <c r="H119">
        <f t="shared" si="8"/>
        <v>36</v>
      </c>
    </row>
    <row r="120" spans="5:8" x14ac:dyDescent="0.35">
      <c r="E120" t="s">
        <v>42</v>
      </c>
      <c r="F120">
        <f t="shared" si="10"/>
        <v>97</v>
      </c>
      <c r="G120">
        <f t="shared" si="9"/>
        <v>103</v>
      </c>
      <c r="H120">
        <f t="shared" si="8"/>
        <v>38</v>
      </c>
    </row>
    <row r="121" spans="5:8" x14ac:dyDescent="0.35">
      <c r="E121" t="s">
        <v>42</v>
      </c>
      <c r="F121">
        <f t="shared" si="10"/>
        <v>104</v>
      </c>
      <c r="G121">
        <f t="shared" si="9"/>
        <v>110</v>
      </c>
      <c r="H121">
        <f t="shared" si="8"/>
        <v>40</v>
      </c>
    </row>
    <row r="122" spans="5:8" x14ac:dyDescent="0.35">
      <c r="E122" t="s">
        <v>42</v>
      </c>
      <c r="F122">
        <f t="shared" si="10"/>
        <v>111</v>
      </c>
      <c r="G122">
        <f t="shared" si="9"/>
        <v>117</v>
      </c>
      <c r="H122">
        <f t="shared" si="8"/>
        <v>42</v>
      </c>
    </row>
    <row r="123" spans="5:8" x14ac:dyDescent="0.35">
      <c r="E123" t="s">
        <v>42</v>
      </c>
      <c r="F123">
        <f t="shared" si="10"/>
        <v>118</v>
      </c>
      <c r="G123">
        <f t="shared" si="9"/>
        <v>124</v>
      </c>
      <c r="H123">
        <f t="shared" si="8"/>
        <v>44</v>
      </c>
    </row>
    <row r="124" spans="5:8" x14ac:dyDescent="0.35">
      <c r="E124" t="s">
        <v>42</v>
      </c>
      <c r="F124">
        <f t="shared" si="10"/>
        <v>125</v>
      </c>
      <c r="G124">
        <f t="shared" si="9"/>
        <v>131</v>
      </c>
      <c r="H124">
        <f t="shared" si="8"/>
        <v>46</v>
      </c>
    </row>
    <row r="125" spans="5:8" x14ac:dyDescent="0.35">
      <c r="E125" t="s">
        <v>42</v>
      </c>
      <c r="F125">
        <f t="shared" si="10"/>
        <v>132</v>
      </c>
      <c r="G125">
        <f t="shared" si="9"/>
        <v>138</v>
      </c>
      <c r="H125">
        <f t="shared" si="8"/>
        <v>48</v>
      </c>
    </row>
    <row r="126" spans="5:8" x14ac:dyDescent="0.35">
      <c r="E126" t="s">
        <v>42</v>
      </c>
      <c r="F126">
        <f t="shared" si="10"/>
        <v>139</v>
      </c>
      <c r="G126">
        <f t="shared" si="9"/>
        <v>145</v>
      </c>
      <c r="H126">
        <f t="shared" si="8"/>
        <v>50</v>
      </c>
    </row>
    <row r="127" spans="5:8" x14ac:dyDescent="0.35">
      <c r="E127" t="s">
        <v>42</v>
      </c>
      <c r="F127">
        <f t="shared" si="10"/>
        <v>146</v>
      </c>
      <c r="G127">
        <f t="shared" si="9"/>
        <v>152</v>
      </c>
      <c r="H127">
        <f t="shared" si="8"/>
        <v>52</v>
      </c>
    </row>
    <row r="128" spans="5:8" x14ac:dyDescent="0.35">
      <c r="E128" t="s">
        <v>42</v>
      </c>
      <c r="F128">
        <f t="shared" si="10"/>
        <v>153</v>
      </c>
      <c r="G128">
        <f t="shared" si="9"/>
        <v>159</v>
      </c>
      <c r="H128">
        <f t="shared" si="8"/>
        <v>54</v>
      </c>
    </row>
    <row r="129" spans="5:8" x14ac:dyDescent="0.35">
      <c r="E129" t="s">
        <v>42</v>
      </c>
      <c r="F129">
        <f t="shared" si="10"/>
        <v>160</v>
      </c>
      <c r="G129">
        <f t="shared" si="9"/>
        <v>166</v>
      </c>
      <c r="H129">
        <f t="shared" si="8"/>
        <v>56</v>
      </c>
    </row>
    <row r="130" spans="5:8" x14ac:dyDescent="0.35">
      <c r="E130" t="s">
        <v>42</v>
      </c>
      <c r="F130">
        <f t="shared" si="10"/>
        <v>167</v>
      </c>
      <c r="G130">
        <f t="shared" si="9"/>
        <v>173</v>
      </c>
      <c r="H130">
        <f t="shared" si="8"/>
        <v>58</v>
      </c>
    </row>
    <row r="131" spans="5:8" x14ac:dyDescent="0.35">
      <c r="E131" t="s">
        <v>42</v>
      </c>
      <c r="F131">
        <f t="shared" si="10"/>
        <v>174</v>
      </c>
      <c r="G131">
        <f t="shared" si="9"/>
        <v>180</v>
      </c>
      <c r="H131">
        <f t="shared" si="8"/>
        <v>60</v>
      </c>
    </row>
    <row r="132" spans="5:8" x14ac:dyDescent="0.35">
      <c r="E132" t="s">
        <v>43</v>
      </c>
      <c r="F132">
        <v>1</v>
      </c>
      <c r="G132">
        <v>999</v>
      </c>
      <c r="H132">
        <v>12</v>
      </c>
    </row>
    <row r="133" spans="5:8" x14ac:dyDescent="0.35">
      <c r="E133" t="s">
        <v>45</v>
      </c>
      <c r="F133">
        <v>1</v>
      </c>
      <c r="G133">
        <v>8</v>
      </c>
      <c r="H133">
        <v>7</v>
      </c>
    </row>
    <row r="134" spans="5:8" x14ac:dyDescent="0.35">
      <c r="E134" t="s">
        <v>45</v>
      </c>
      <c r="F134">
        <v>9</v>
      </c>
      <c r="G134">
        <v>14</v>
      </c>
      <c r="H134">
        <v>11</v>
      </c>
    </row>
    <row r="135" spans="5:8" x14ac:dyDescent="0.35">
      <c r="E135" t="s">
        <v>45</v>
      </c>
      <c r="F135">
        <v>15</v>
      </c>
      <c r="G135">
        <v>17</v>
      </c>
      <c r="H135">
        <v>16</v>
      </c>
    </row>
    <row r="136" spans="5:8" x14ac:dyDescent="0.35">
      <c r="E136" t="s">
        <v>45</v>
      </c>
      <c r="F136">
        <v>18</v>
      </c>
      <c r="G136">
        <v>26</v>
      </c>
      <c r="H136">
        <v>22</v>
      </c>
    </row>
    <row r="137" spans="5:8" x14ac:dyDescent="0.35">
      <c r="E137" t="s">
        <v>45</v>
      </c>
      <c r="F137">
        <v>27</v>
      </c>
      <c r="G137">
        <v>999</v>
      </c>
      <c r="H137">
        <v>33</v>
      </c>
    </row>
    <row r="138" spans="5:8" x14ac:dyDescent="0.35">
      <c r="E138" t="s">
        <v>48</v>
      </c>
      <c r="F138">
        <v>1</v>
      </c>
      <c r="G138">
        <v>1</v>
      </c>
      <c r="H138">
        <v>1</v>
      </c>
    </row>
    <row r="139" spans="5:8" x14ac:dyDescent="0.35">
      <c r="E139" t="s">
        <v>48</v>
      </c>
      <c r="F139">
        <v>2</v>
      </c>
      <c r="G139">
        <v>2</v>
      </c>
      <c r="H139">
        <v>2</v>
      </c>
    </row>
    <row r="140" spans="5:8" x14ac:dyDescent="0.35">
      <c r="E140" t="s">
        <v>48</v>
      </c>
      <c r="F140">
        <v>3</v>
      </c>
      <c r="G140">
        <v>3</v>
      </c>
      <c r="H140">
        <v>3</v>
      </c>
    </row>
    <row r="141" spans="5:8" x14ac:dyDescent="0.35">
      <c r="E141" t="s">
        <v>48</v>
      </c>
      <c r="F141">
        <v>4</v>
      </c>
      <c r="G141">
        <v>4</v>
      </c>
      <c r="H141">
        <v>4</v>
      </c>
    </row>
    <row r="142" spans="5:8" x14ac:dyDescent="0.35">
      <c r="E142" t="s">
        <v>48</v>
      </c>
      <c r="F142">
        <v>5</v>
      </c>
      <c r="G142">
        <v>5</v>
      </c>
      <c r="H142">
        <v>5</v>
      </c>
    </row>
    <row r="143" spans="5:8" x14ac:dyDescent="0.35">
      <c r="E143" t="s">
        <v>48</v>
      </c>
      <c r="F143">
        <v>6</v>
      </c>
      <c r="G143">
        <v>6</v>
      </c>
      <c r="H143">
        <v>6</v>
      </c>
    </row>
    <row r="144" spans="5:8" x14ac:dyDescent="0.35">
      <c r="E144" t="s">
        <v>48</v>
      </c>
      <c r="F144">
        <v>7</v>
      </c>
      <c r="G144">
        <v>7</v>
      </c>
      <c r="H144">
        <v>7</v>
      </c>
    </row>
    <row r="145" spans="5:8" x14ac:dyDescent="0.35">
      <c r="E145" t="s">
        <v>48</v>
      </c>
      <c r="F145">
        <v>8</v>
      </c>
      <c r="G145">
        <v>8</v>
      </c>
      <c r="H145">
        <v>8</v>
      </c>
    </row>
    <row r="146" spans="5:8" x14ac:dyDescent="0.35">
      <c r="E146" t="s">
        <v>48</v>
      </c>
      <c r="F146">
        <v>9</v>
      </c>
      <c r="G146">
        <v>9</v>
      </c>
      <c r="H146">
        <v>9</v>
      </c>
    </row>
    <row r="147" spans="5:8" x14ac:dyDescent="0.35">
      <c r="E147" t="s">
        <v>48</v>
      </c>
      <c r="F147">
        <v>10</v>
      </c>
      <c r="G147">
        <v>10</v>
      </c>
      <c r="H147">
        <v>10</v>
      </c>
    </row>
    <row r="148" spans="5:8" x14ac:dyDescent="0.35">
      <c r="E148" t="s">
        <v>48</v>
      </c>
      <c r="F148">
        <v>11</v>
      </c>
      <c r="G148">
        <v>11</v>
      </c>
      <c r="H148">
        <v>11</v>
      </c>
    </row>
    <row r="149" spans="5:8" x14ac:dyDescent="0.35">
      <c r="E149" t="s">
        <v>48</v>
      </c>
      <c r="F149">
        <v>12</v>
      </c>
      <c r="G149">
        <v>12</v>
      </c>
      <c r="H149">
        <v>12</v>
      </c>
    </row>
    <row r="150" spans="5:8" x14ac:dyDescent="0.35">
      <c r="E150" t="s">
        <v>48</v>
      </c>
      <c r="F150">
        <v>13</v>
      </c>
      <c r="G150">
        <v>13</v>
      </c>
      <c r="H150">
        <v>13</v>
      </c>
    </row>
    <row r="151" spans="5:8" x14ac:dyDescent="0.35">
      <c r="E151" t="s">
        <v>48</v>
      </c>
      <c r="F151">
        <v>14</v>
      </c>
      <c r="G151">
        <v>14</v>
      </c>
      <c r="H151">
        <v>14</v>
      </c>
    </row>
    <row r="152" spans="5:8" x14ac:dyDescent="0.35">
      <c r="E152" t="s">
        <v>48</v>
      </c>
      <c r="F152">
        <v>15</v>
      </c>
      <c r="G152">
        <v>15</v>
      </c>
      <c r="H152">
        <v>15</v>
      </c>
    </row>
    <row r="153" spans="5:8" x14ac:dyDescent="0.35">
      <c r="E153" t="s">
        <v>48</v>
      </c>
      <c r="F153">
        <v>16</v>
      </c>
      <c r="G153">
        <v>16</v>
      </c>
      <c r="H153">
        <v>16</v>
      </c>
    </row>
    <row r="154" spans="5:8" x14ac:dyDescent="0.35">
      <c r="E154" t="s">
        <v>48</v>
      </c>
      <c r="F154">
        <v>17</v>
      </c>
      <c r="G154">
        <v>17</v>
      </c>
      <c r="H154">
        <v>17</v>
      </c>
    </row>
    <row r="155" spans="5:8" x14ac:dyDescent="0.35">
      <c r="E155" t="s">
        <v>48</v>
      </c>
      <c r="F155">
        <v>18</v>
      </c>
      <c r="G155">
        <v>18</v>
      </c>
      <c r="H155">
        <v>18</v>
      </c>
    </row>
    <row r="156" spans="5:8" x14ac:dyDescent="0.35">
      <c r="E156" t="s">
        <v>48</v>
      </c>
      <c r="F156">
        <v>19</v>
      </c>
      <c r="G156">
        <v>19</v>
      </c>
      <c r="H156">
        <v>19</v>
      </c>
    </row>
    <row r="157" spans="5:8" x14ac:dyDescent="0.35">
      <c r="E157" t="s">
        <v>48</v>
      </c>
      <c r="F157">
        <v>20</v>
      </c>
      <c r="G157">
        <v>20</v>
      </c>
      <c r="H157">
        <v>20</v>
      </c>
    </row>
    <row r="158" spans="5:8" x14ac:dyDescent="0.35">
      <c r="E158" t="s">
        <v>48</v>
      </c>
      <c r="F158">
        <v>21</v>
      </c>
      <c r="G158">
        <v>21</v>
      </c>
      <c r="H158">
        <v>21</v>
      </c>
    </row>
    <row r="159" spans="5:8" x14ac:dyDescent="0.35">
      <c r="E159" t="s">
        <v>48</v>
      </c>
      <c r="F159">
        <v>22</v>
      </c>
      <c r="G159">
        <v>22</v>
      </c>
      <c r="H159">
        <v>22</v>
      </c>
    </row>
    <row r="160" spans="5:8" x14ac:dyDescent="0.35">
      <c r="E160" t="s">
        <v>48</v>
      </c>
      <c r="F160">
        <v>23</v>
      </c>
      <c r="G160">
        <v>23</v>
      </c>
      <c r="H160">
        <v>23</v>
      </c>
    </row>
    <row r="161" spans="5:8" x14ac:dyDescent="0.35">
      <c r="E161" t="s">
        <v>48</v>
      </c>
      <c r="F161">
        <v>24</v>
      </c>
      <c r="G161">
        <v>24</v>
      </c>
      <c r="H161">
        <v>24</v>
      </c>
    </row>
    <row r="162" spans="5:8" x14ac:dyDescent="0.35">
      <c r="E162" t="s">
        <v>48</v>
      </c>
      <c r="F162">
        <v>25</v>
      </c>
      <c r="G162">
        <v>25</v>
      </c>
      <c r="H162">
        <v>25</v>
      </c>
    </row>
    <row r="163" spans="5:8" x14ac:dyDescent="0.35">
      <c r="E163" t="s">
        <v>48</v>
      </c>
      <c r="F163">
        <v>26</v>
      </c>
      <c r="G163">
        <v>26</v>
      </c>
      <c r="H163">
        <v>26</v>
      </c>
    </row>
    <row r="164" spans="5:8" x14ac:dyDescent="0.35">
      <c r="E164" t="s">
        <v>48</v>
      </c>
      <c r="F164">
        <v>27</v>
      </c>
      <c r="G164">
        <v>27</v>
      </c>
      <c r="H164">
        <v>27</v>
      </c>
    </row>
    <row r="165" spans="5:8" x14ac:dyDescent="0.35">
      <c r="E165" t="s">
        <v>48</v>
      </c>
      <c r="F165">
        <v>28</v>
      </c>
      <c r="G165">
        <v>28</v>
      </c>
      <c r="H165">
        <v>28</v>
      </c>
    </row>
    <row r="166" spans="5:8" x14ac:dyDescent="0.35">
      <c r="E166" t="s">
        <v>48</v>
      </c>
      <c r="F166">
        <v>29</v>
      </c>
      <c r="G166">
        <v>29</v>
      </c>
      <c r="H166">
        <v>29</v>
      </c>
    </row>
    <row r="167" spans="5:8" x14ac:dyDescent="0.35">
      <c r="E167" t="s">
        <v>48</v>
      </c>
      <c r="F167">
        <v>30</v>
      </c>
      <c r="G167">
        <v>30</v>
      </c>
      <c r="H167">
        <v>30</v>
      </c>
    </row>
  </sheetData>
  <sheetProtection sheet="1" objects="1" scenarios="1"/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9</vt:i4>
      </vt:variant>
    </vt:vector>
  </HeadingPairs>
  <TitlesOfParts>
    <vt:vector size="11" baseType="lpstr">
      <vt:lpstr>Kalkulačka</vt:lpstr>
      <vt:lpstr>DBS</vt:lpstr>
      <vt:lpstr>Kalkulačka!_Hlk89328464</vt:lpstr>
      <vt:lpstr>CinnostCelkem</vt:lpstr>
      <vt:lpstr>CinnostP2</vt:lpstr>
      <vt:lpstr>CinnostP3</vt:lpstr>
      <vt:lpstr>OVER_cinnosti</vt:lpstr>
      <vt:lpstr>OVER_P2</vt:lpstr>
      <vt:lpstr>OVER_P3</vt:lpstr>
      <vt:lpstr>SnizeniP2</vt:lpstr>
      <vt:lpstr>SnizeniP3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Dvořák Jan Mgr.</dc:creator>
  <cp:lastModifiedBy>Bořkovec Matouš</cp:lastModifiedBy>
  <cp:lastPrinted>2022-01-28T12:34:23Z</cp:lastPrinted>
  <dcterms:created xsi:type="dcterms:W3CDTF">2022-01-27T09:49:19Z</dcterms:created>
  <dcterms:modified xsi:type="dcterms:W3CDTF">2025-01-14T09:19:07Z</dcterms:modified>
</cp:coreProperties>
</file>